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6041\Documents\Veřejné zakázky 2025\22 Pavilon VA - odvlhčení\"/>
    </mc:Choice>
  </mc:AlternateContent>
  <xr:revisionPtr revIDLastSave="0" documentId="8_{7BF00F16-BF10-4467-807A-55CD34718349}" xr6:coauthVersionLast="36" xr6:coauthVersionMax="36" xr10:uidLastSave="{00000000-0000-0000-0000-000000000000}"/>
  <bookViews>
    <workbookView xWindow="0" yWindow="0" windowWidth="23715" windowHeight="10275" xr2:uid="{00000000-000D-0000-FFFF-FFFF00000000}"/>
  </bookViews>
  <sheets>
    <sheet name="Rekapitulace stavby" sheetId="1" r:id="rId1"/>
    <sheet name="016-1 - Stavební úpravy" sheetId="2" r:id="rId2"/>
    <sheet name="016-2 - Technologie odvlh..." sheetId="3" r:id="rId3"/>
    <sheet name="016-3 - Vzduchotechnika" sheetId="4" r:id="rId4"/>
    <sheet name="016-4 - Silnoproud" sheetId="5" r:id="rId5"/>
    <sheet name="016-5 - Měření a regulace" sheetId="6" r:id="rId6"/>
    <sheet name="016-6 - VRN" sheetId="7" r:id="rId7"/>
    <sheet name="Pokyny pro vyplnění" sheetId="8" r:id="rId8"/>
  </sheets>
  <definedNames>
    <definedName name="_xlnm._FilterDatabase" localSheetId="1" hidden="1">'016-1 - Stavební úpravy'!$C$86:$K$119</definedName>
    <definedName name="_xlnm._FilterDatabase" localSheetId="2" hidden="1">'016-2 - Technologie odvlh...'!$C$92:$K$290</definedName>
    <definedName name="_xlnm._FilterDatabase" localSheetId="3" hidden="1">'016-3 - Vzduchotechnika'!$C$90:$K$154</definedName>
    <definedName name="_xlnm._FilterDatabase" localSheetId="4" hidden="1">'016-4 - Silnoproud'!$C$80:$K$84</definedName>
    <definedName name="_xlnm._FilterDatabase" localSheetId="5" hidden="1">'016-5 - Měření a regulace'!$C$80:$K$84</definedName>
    <definedName name="_xlnm._FilterDatabase" localSheetId="6" hidden="1">'016-6 - VRN'!$C$84:$K$111</definedName>
    <definedName name="_xlnm.Print_Titles" localSheetId="1">'016-1 - Stavební úpravy'!$86:$86</definedName>
    <definedName name="_xlnm.Print_Titles" localSheetId="2">'016-2 - Technologie odvlh...'!$92:$92</definedName>
    <definedName name="_xlnm.Print_Titles" localSheetId="3">'016-3 - Vzduchotechnika'!$90:$90</definedName>
    <definedName name="_xlnm.Print_Titles" localSheetId="4">'016-4 - Silnoproud'!$80:$80</definedName>
    <definedName name="_xlnm.Print_Titles" localSheetId="5">'016-5 - Měření a regulace'!$80:$80</definedName>
    <definedName name="_xlnm.Print_Titles" localSheetId="6">'016-6 - VRN'!$84:$84</definedName>
    <definedName name="_xlnm.Print_Titles" localSheetId="0">'Rekapitulace stavby'!$52:$52</definedName>
    <definedName name="_xlnm.Print_Area" localSheetId="1">'016-1 - Stavební úpravy'!$C$4:$J$39,'016-1 - Stavební úpravy'!$C$45:$J$68,'016-1 - Stavební úpravy'!$C$74:$K$119</definedName>
    <definedName name="_xlnm.Print_Area" localSheetId="2">'016-2 - Technologie odvlh...'!$C$4:$J$39,'016-2 - Technologie odvlh...'!$C$45:$J$74,'016-2 - Technologie odvlh...'!$C$80:$K$290</definedName>
    <definedName name="_xlnm.Print_Area" localSheetId="3">'016-3 - Vzduchotechnika'!$C$4:$J$39,'016-3 - Vzduchotechnika'!$C$45:$J$72,'016-3 - Vzduchotechnika'!$C$78:$K$154</definedName>
    <definedName name="_xlnm.Print_Area" localSheetId="4">'016-4 - Silnoproud'!$C$4:$J$39,'016-4 - Silnoproud'!$C$45:$J$62,'016-4 - Silnoproud'!$C$68:$K$84</definedName>
    <definedName name="_xlnm.Print_Area" localSheetId="5">'016-5 - Měření a regulace'!$C$4:$J$39,'016-5 - Měření a regulace'!$C$45:$J$62,'016-5 - Měření a regulace'!$C$68:$K$84</definedName>
    <definedName name="_xlnm.Print_Area" localSheetId="6">'016-6 - VRN'!$C$4:$J$39,'016-6 - VRN'!$C$45:$J$66,'016-6 - VRN'!$C$72:$K$111</definedName>
    <definedName name="_xlnm.Print_Area" localSheetId="7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stavby'!$C$42:$AQ$61</definedName>
  </definedNames>
  <calcPr calcId="191029"/>
</workbook>
</file>

<file path=xl/calcChain.xml><?xml version="1.0" encoding="utf-8"?>
<calcChain xmlns="http://schemas.openxmlformats.org/spreadsheetml/2006/main">
  <c r="J37" i="7" l="1"/>
  <c r="J36" i="7"/>
  <c r="AY60" i="1" s="1"/>
  <c r="J35" i="7"/>
  <c r="AX60" i="1"/>
  <c r="BI110" i="7"/>
  <c r="BH110" i="7"/>
  <c r="BG110" i="7"/>
  <c r="BF110" i="7"/>
  <c r="T110" i="7"/>
  <c r="T109" i="7" s="1"/>
  <c r="R110" i="7"/>
  <c r="R109" i="7"/>
  <c r="P110" i="7"/>
  <c r="P109" i="7"/>
  <c r="BI107" i="7"/>
  <c r="BH107" i="7"/>
  <c r="BG107" i="7"/>
  <c r="BF107" i="7"/>
  <c r="T107" i="7"/>
  <c r="R107" i="7"/>
  <c r="P107" i="7"/>
  <c r="BI105" i="7"/>
  <c r="BH105" i="7"/>
  <c r="BG105" i="7"/>
  <c r="BF105" i="7"/>
  <c r="T105" i="7"/>
  <c r="R105" i="7"/>
  <c r="P105" i="7"/>
  <c r="BI103" i="7"/>
  <c r="BH103" i="7"/>
  <c r="BG103" i="7"/>
  <c r="BF103" i="7"/>
  <c r="T103" i="7"/>
  <c r="R103" i="7"/>
  <c r="P103" i="7"/>
  <c r="BI101" i="7"/>
  <c r="BH101" i="7"/>
  <c r="BG101" i="7"/>
  <c r="BF101" i="7"/>
  <c r="T101" i="7"/>
  <c r="R101" i="7"/>
  <c r="P101" i="7"/>
  <c r="BI98" i="7"/>
  <c r="BH98" i="7"/>
  <c r="BG98" i="7"/>
  <c r="BF98" i="7"/>
  <c r="T98" i="7"/>
  <c r="R98" i="7"/>
  <c r="P98" i="7"/>
  <c r="BI96" i="7"/>
  <c r="BH96" i="7"/>
  <c r="BG96" i="7"/>
  <c r="BF96" i="7"/>
  <c r="T96" i="7"/>
  <c r="R96" i="7"/>
  <c r="P96" i="7"/>
  <c r="BI94" i="7"/>
  <c r="BH94" i="7"/>
  <c r="BG94" i="7"/>
  <c r="BF94" i="7"/>
  <c r="T94" i="7"/>
  <c r="R94" i="7"/>
  <c r="P94" i="7"/>
  <c r="BI91" i="7"/>
  <c r="BH91" i="7"/>
  <c r="BG91" i="7"/>
  <c r="BF91" i="7"/>
  <c r="T91" i="7"/>
  <c r="R91" i="7"/>
  <c r="P91" i="7"/>
  <c r="BI88" i="7"/>
  <c r="BH88" i="7"/>
  <c r="BG88" i="7"/>
  <c r="BF88" i="7"/>
  <c r="T88" i="7"/>
  <c r="T87" i="7"/>
  <c r="R88" i="7"/>
  <c r="R87" i="7"/>
  <c r="P88" i="7"/>
  <c r="P87" i="7"/>
  <c r="J82" i="7"/>
  <c r="J81" i="7"/>
  <c r="F81" i="7"/>
  <c r="F79" i="7"/>
  <c r="E77" i="7"/>
  <c r="J55" i="7"/>
  <c r="J54" i="7"/>
  <c r="F54" i="7"/>
  <c r="F52" i="7"/>
  <c r="E50" i="7"/>
  <c r="J18" i="7"/>
  <c r="E18" i="7"/>
  <c r="F55" i="7" s="1"/>
  <c r="J17" i="7"/>
  <c r="J12" i="7"/>
  <c r="J52" i="7"/>
  <c r="E7" i="7"/>
  <c r="E75" i="7"/>
  <c r="J37" i="6"/>
  <c r="J36" i="6"/>
  <c r="AY59" i="1" s="1"/>
  <c r="J35" i="6"/>
  <c r="AX59" i="1"/>
  <c r="BI84" i="6"/>
  <c r="BH84" i="6"/>
  <c r="BG84" i="6"/>
  <c r="BF84" i="6"/>
  <c r="T84" i="6"/>
  <c r="T83" i="6" s="1"/>
  <c r="T82" i="6" s="1"/>
  <c r="T81" i="6" s="1"/>
  <c r="R84" i="6"/>
  <c r="R83" i="6" s="1"/>
  <c r="R82" i="6" s="1"/>
  <c r="R81" i="6" s="1"/>
  <c r="P84" i="6"/>
  <c r="P83" i="6" s="1"/>
  <c r="P82" i="6" s="1"/>
  <c r="P81" i="6" s="1"/>
  <c r="AU59" i="1" s="1"/>
  <c r="J78" i="6"/>
  <c r="J77" i="6"/>
  <c r="F77" i="6"/>
  <c r="F75" i="6"/>
  <c r="E73" i="6"/>
  <c r="J55" i="6"/>
  <c r="J54" i="6"/>
  <c r="F54" i="6"/>
  <c r="F52" i="6"/>
  <c r="E50" i="6"/>
  <c r="J18" i="6"/>
  <c r="E18" i="6"/>
  <c r="F78" i="6" s="1"/>
  <c r="J17" i="6"/>
  <c r="J12" i="6"/>
  <c r="J52" i="6"/>
  <c r="E7" i="6"/>
  <c r="E48" i="6"/>
  <c r="J37" i="5"/>
  <c r="J36" i="5"/>
  <c r="AY58" i="1" s="1"/>
  <c r="J35" i="5"/>
  <c r="AX58" i="1"/>
  <c r="BI84" i="5"/>
  <c r="F37" i="5" s="1"/>
  <c r="BD58" i="1" s="1"/>
  <c r="BH84" i="5"/>
  <c r="BG84" i="5"/>
  <c r="BF84" i="5"/>
  <c r="T84" i="5"/>
  <c r="T83" i="5" s="1"/>
  <c r="T82" i="5" s="1"/>
  <c r="T81" i="5" s="1"/>
  <c r="R84" i="5"/>
  <c r="R83" i="5" s="1"/>
  <c r="R82" i="5" s="1"/>
  <c r="R81" i="5" s="1"/>
  <c r="P84" i="5"/>
  <c r="P83" i="5" s="1"/>
  <c r="P82" i="5" s="1"/>
  <c r="P81" i="5" s="1"/>
  <c r="AU58" i="1" s="1"/>
  <c r="J78" i="5"/>
  <c r="J77" i="5"/>
  <c r="F77" i="5"/>
  <c r="F75" i="5"/>
  <c r="E73" i="5"/>
  <c r="J55" i="5"/>
  <c r="J54" i="5"/>
  <c r="F54" i="5"/>
  <c r="F52" i="5"/>
  <c r="E50" i="5"/>
  <c r="J18" i="5"/>
  <c r="E18" i="5"/>
  <c r="F55" i="5" s="1"/>
  <c r="J17" i="5"/>
  <c r="J12" i="5"/>
  <c r="J75" i="5"/>
  <c r="E7" i="5"/>
  <c r="E48" i="5"/>
  <c r="J37" i="4"/>
  <c r="J36" i="4"/>
  <c r="AY57" i="1" s="1"/>
  <c r="J35" i="4"/>
  <c r="AX57" i="1"/>
  <c r="BI153" i="4"/>
  <c r="BH153" i="4"/>
  <c r="BG153" i="4"/>
  <c r="BF153" i="4"/>
  <c r="T153" i="4"/>
  <c r="T152" i="4" s="1"/>
  <c r="R153" i="4"/>
  <c r="R152" i="4"/>
  <c r="P153" i="4"/>
  <c r="P152" i="4" s="1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5" i="4"/>
  <c r="BH135" i="4"/>
  <c r="BG135" i="4"/>
  <c r="BF135" i="4"/>
  <c r="T135" i="4"/>
  <c r="T134" i="4" s="1"/>
  <c r="R135" i="4"/>
  <c r="R134" i="4" s="1"/>
  <c r="P135" i="4"/>
  <c r="P134" i="4" s="1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BI119" i="4"/>
  <c r="BH119" i="4"/>
  <c r="BG119" i="4"/>
  <c r="BF119" i="4"/>
  <c r="T119" i="4"/>
  <c r="T118" i="4" s="1"/>
  <c r="R119" i="4"/>
  <c r="R118" i="4"/>
  <c r="P119" i="4"/>
  <c r="P118" i="4" s="1"/>
  <c r="BI116" i="4"/>
  <c r="BH116" i="4"/>
  <c r="BG116" i="4"/>
  <c r="BF116" i="4"/>
  <c r="T116" i="4"/>
  <c r="R116" i="4"/>
  <c r="P116" i="4"/>
  <c r="BI114" i="4"/>
  <c r="BH114" i="4"/>
  <c r="BG114" i="4"/>
  <c r="BF114" i="4"/>
  <c r="T114" i="4"/>
  <c r="R114" i="4"/>
  <c r="P114" i="4"/>
  <c r="BI111" i="4"/>
  <c r="BH111" i="4"/>
  <c r="BG111" i="4"/>
  <c r="BF111" i="4"/>
  <c r="T111" i="4"/>
  <c r="R111" i="4"/>
  <c r="P111" i="4"/>
  <c r="BI109" i="4"/>
  <c r="BH109" i="4"/>
  <c r="BG109" i="4"/>
  <c r="BF109" i="4"/>
  <c r="T109" i="4"/>
  <c r="R109" i="4"/>
  <c r="P109" i="4"/>
  <c r="BI107" i="4"/>
  <c r="BH107" i="4"/>
  <c r="BG107" i="4"/>
  <c r="BF107" i="4"/>
  <c r="T107" i="4"/>
  <c r="R107" i="4"/>
  <c r="P107" i="4"/>
  <c r="BI104" i="4"/>
  <c r="BH104" i="4"/>
  <c r="BG104" i="4"/>
  <c r="BF104" i="4"/>
  <c r="T104" i="4"/>
  <c r="R104" i="4"/>
  <c r="P104" i="4"/>
  <c r="BI102" i="4"/>
  <c r="BH102" i="4"/>
  <c r="BG102" i="4"/>
  <c r="BF102" i="4"/>
  <c r="T102" i="4"/>
  <c r="R102" i="4"/>
  <c r="P102" i="4"/>
  <c r="BI100" i="4"/>
  <c r="BH100" i="4"/>
  <c r="BG100" i="4"/>
  <c r="BF100" i="4"/>
  <c r="T100" i="4"/>
  <c r="R100" i="4"/>
  <c r="P100" i="4"/>
  <c r="BI98" i="4"/>
  <c r="BH98" i="4"/>
  <c r="BG98" i="4"/>
  <c r="BF98" i="4"/>
  <c r="T98" i="4"/>
  <c r="R98" i="4"/>
  <c r="P98" i="4"/>
  <c r="BI96" i="4"/>
  <c r="BH96" i="4"/>
  <c r="BG96" i="4"/>
  <c r="BF96" i="4"/>
  <c r="T96" i="4"/>
  <c r="R96" i="4"/>
  <c r="P96" i="4"/>
  <c r="BI95" i="4"/>
  <c r="BH95" i="4"/>
  <c r="BG95" i="4"/>
  <c r="BF95" i="4"/>
  <c r="T95" i="4"/>
  <c r="R95" i="4"/>
  <c r="P95" i="4"/>
  <c r="BI94" i="4"/>
  <c r="BH94" i="4"/>
  <c r="BG94" i="4"/>
  <c r="BF94" i="4"/>
  <c r="T94" i="4"/>
  <c r="R94" i="4"/>
  <c r="P94" i="4"/>
  <c r="BI93" i="4"/>
  <c r="BH93" i="4"/>
  <c r="BG93" i="4"/>
  <c r="BF93" i="4"/>
  <c r="T93" i="4"/>
  <c r="R93" i="4"/>
  <c r="P93" i="4"/>
  <c r="J88" i="4"/>
  <c r="J87" i="4"/>
  <c r="F87" i="4"/>
  <c r="F85" i="4"/>
  <c r="E83" i="4"/>
  <c r="J55" i="4"/>
  <c r="J54" i="4"/>
  <c r="F54" i="4"/>
  <c r="F52" i="4"/>
  <c r="E50" i="4"/>
  <c r="J18" i="4"/>
  <c r="E18" i="4"/>
  <c r="F88" i="4" s="1"/>
  <c r="J17" i="4"/>
  <c r="J12" i="4"/>
  <c r="J85" i="4"/>
  <c r="E7" i="4"/>
  <c r="E81" i="4" s="1"/>
  <c r="J37" i="3"/>
  <c r="J36" i="3"/>
  <c r="AY56" i="1" s="1"/>
  <c r="J35" i="3"/>
  <c r="AX56" i="1" s="1"/>
  <c r="BI289" i="3"/>
  <c r="BH289" i="3"/>
  <c r="BG289" i="3"/>
  <c r="BF289" i="3"/>
  <c r="T289" i="3"/>
  <c r="T288" i="3" s="1"/>
  <c r="R289" i="3"/>
  <c r="R288" i="3" s="1"/>
  <c r="P289" i="3"/>
  <c r="P288" i="3" s="1"/>
  <c r="BI286" i="3"/>
  <c r="BH286" i="3"/>
  <c r="BG286" i="3"/>
  <c r="BF286" i="3"/>
  <c r="T286" i="3"/>
  <c r="R286" i="3"/>
  <c r="P286" i="3"/>
  <c r="BI284" i="3"/>
  <c r="BH284" i="3"/>
  <c r="BG284" i="3"/>
  <c r="BF284" i="3"/>
  <c r="T284" i="3"/>
  <c r="R284" i="3"/>
  <c r="P284" i="3"/>
  <c r="BI281" i="3"/>
  <c r="BH281" i="3"/>
  <c r="BG281" i="3"/>
  <c r="BF281" i="3"/>
  <c r="T281" i="3"/>
  <c r="R281" i="3"/>
  <c r="P281" i="3"/>
  <c r="BI279" i="3"/>
  <c r="BH279" i="3"/>
  <c r="BG279" i="3"/>
  <c r="BF279" i="3"/>
  <c r="T279" i="3"/>
  <c r="R279" i="3"/>
  <c r="P279" i="3"/>
  <c r="BI276" i="3"/>
  <c r="BH276" i="3"/>
  <c r="BG276" i="3"/>
  <c r="BF276" i="3"/>
  <c r="T276" i="3"/>
  <c r="R276" i="3"/>
  <c r="P276" i="3"/>
  <c r="BI274" i="3"/>
  <c r="BH274" i="3"/>
  <c r="BG274" i="3"/>
  <c r="BF274" i="3"/>
  <c r="T274" i="3"/>
  <c r="R274" i="3"/>
  <c r="P274" i="3"/>
  <c r="BI272" i="3"/>
  <c r="BH272" i="3"/>
  <c r="BG272" i="3"/>
  <c r="BF272" i="3"/>
  <c r="T272" i="3"/>
  <c r="R272" i="3"/>
  <c r="P272" i="3"/>
  <c r="BI269" i="3"/>
  <c r="BH269" i="3"/>
  <c r="BG269" i="3"/>
  <c r="BF269" i="3"/>
  <c r="T269" i="3"/>
  <c r="T268" i="3"/>
  <c r="R269" i="3"/>
  <c r="R268" i="3" s="1"/>
  <c r="P269" i="3"/>
  <c r="P268" i="3"/>
  <c r="BI265" i="3"/>
  <c r="BH265" i="3"/>
  <c r="BG265" i="3"/>
  <c r="BF265" i="3"/>
  <c r="T265" i="3"/>
  <c r="R265" i="3"/>
  <c r="P265" i="3"/>
  <c r="BI264" i="3"/>
  <c r="BH264" i="3"/>
  <c r="BG264" i="3"/>
  <c r="BF264" i="3"/>
  <c r="T264" i="3"/>
  <c r="R264" i="3"/>
  <c r="P264" i="3"/>
  <c r="BI262" i="3"/>
  <c r="BH262" i="3"/>
  <c r="BG262" i="3"/>
  <c r="BF262" i="3"/>
  <c r="T262" i="3"/>
  <c r="R262" i="3"/>
  <c r="P262" i="3"/>
  <c r="BI260" i="3"/>
  <c r="BH260" i="3"/>
  <c r="BG260" i="3"/>
  <c r="BF260" i="3"/>
  <c r="T260" i="3"/>
  <c r="R260" i="3"/>
  <c r="P260" i="3"/>
  <c r="BI259" i="3"/>
  <c r="BH259" i="3"/>
  <c r="BG259" i="3"/>
  <c r="BF259" i="3"/>
  <c r="T259" i="3"/>
  <c r="R259" i="3"/>
  <c r="P259" i="3"/>
  <c r="BI257" i="3"/>
  <c r="BH257" i="3"/>
  <c r="BG257" i="3"/>
  <c r="BF257" i="3"/>
  <c r="T257" i="3"/>
  <c r="R257" i="3"/>
  <c r="P257" i="3"/>
  <c r="BI255" i="3"/>
  <c r="BH255" i="3"/>
  <c r="BG255" i="3"/>
  <c r="BF255" i="3"/>
  <c r="T255" i="3"/>
  <c r="R255" i="3"/>
  <c r="P255" i="3"/>
  <c r="BI253" i="3"/>
  <c r="BH253" i="3"/>
  <c r="BG253" i="3"/>
  <c r="BF253" i="3"/>
  <c r="T253" i="3"/>
  <c r="R253" i="3"/>
  <c r="P253" i="3"/>
  <c r="BI250" i="3"/>
  <c r="BH250" i="3"/>
  <c r="BG250" i="3"/>
  <c r="BF250" i="3"/>
  <c r="T250" i="3"/>
  <c r="R250" i="3"/>
  <c r="P250" i="3"/>
  <c r="BI249" i="3"/>
  <c r="BH249" i="3"/>
  <c r="BG249" i="3"/>
  <c r="BF249" i="3"/>
  <c r="T249" i="3"/>
  <c r="R249" i="3"/>
  <c r="P249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44" i="3"/>
  <c r="BH244" i="3"/>
  <c r="BG244" i="3"/>
  <c r="BF244" i="3"/>
  <c r="T244" i="3"/>
  <c r="R244" i="3"/>
  <c r="P244" i="3"/>
  <c r="BI242" i="3"/>
  <c r="BH242" i="3"/>
  <c r="BG242" i="3"/>
  <c r="BF242" i="3"/>
  <c r="T242" i="3"/>
  <c r="R242" i="3"/>
  <c r="P242" i="3"/>
  <c r="BI241" i="3"/>
  <c r="BH241" i="3"/>
  <c r="BG241" i="3"/>
  <c r="BF241" i="3"/>
  <c r="T241" i="3"/>
  <c r="R241" i="3"/>
  <c r="P241" i="3"/>
  <c r="BI239" i="3"/>
  <c r="BH239" i="3"/>
  <c r="BG239" i="3"/>
  <c r="BF239" i="3"/>
  <c r="T239" i="3"/>
  <c r="R239" i="3"/>
  <c r="P239" i="3"/>
  <c r="BI236" i="3"/>
  <c r="BH236" i="3"/>
  <c r="BG236" i="3"/>
  <c r="BF236" i="3"/>
  <c r="T236" i="3"/>
  <c r="R236" i="3"/>
  <c r="P236" i="3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27" i="3"/>
  <c r="BH227" i="3"/>
  <c r="BG227" i="3"/>
  <c r="BF227" i="3"/>
  <c r="T227" i="3"/>
  <c r="R227" i="3"/>
  <c r="P227" i="3"/>
  <c r="BI225" i="3"/>
  <c r="BH225" i="3"/>
  <c r="BG225" i="3"/>
  <c r="BF225" i="3"/>
  <c r="T225" i="3"/>
  <c r="R225" i="3"/>
  <c r="P225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19" i="3"/>
  <c r="BH219" i="3"/>
  <c r="BG219" i="3"/>
  <c r="BF219" i="3"/>
  <c r="T219" i="3"/>
  <c r="R219" i="3"/>
  <c r="P219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0" i="3"/>
  <c r="BH120" i="3"/>
  <c r="BG120" i="3"/>
  <c r="BF120" i="3"/>
  <c r="T120" i="3"/>
  <c r="R120" i="3"/>
  <c r="P120" i="3"/>
  <c r="BI118" i="3"/>
  <c r="BH118" i="3"/>
  <c r="BG118" i="3"/>
  <c r="BF118" i="3"/>
  <c r="T118" i="3"/>
  <c r="R118" i="3"/>
  <c r="P118" i="3"/>
  <c r="BI116" i="3"/>
  <c r="BH116" i="3"/>
  <c r="BG116" i="3"/>
  <c r="BF116" i="3"/>
  <c r="T116" i="3"/>
  <c r="R116" i="3"/>
  <c r="P116" i="3"/>
  <c r="BI114" i="3"/>
  <c r="BH114" i="3"/>
  <c r="BG114" i="3"/>
  <c r="BF114" i="3"/>
  <c r="T114" i="3"/>
  <c r="R114" i="3"/>
  <c r="P114" i="3"/>
  <c r="BI112" i="3"/>
  <c r="BH112" i="3"/>
  <c r="BG112" i="3"/>
  <c r="BF112" i="3"/>
  <c r="T112" i="3"/>
  <c r="R112" i="3"/>
  <c r="P112" i="3"/>
  <c r="BI110" i="3"/>
  <c r="BH110" i="3"/>
  <c r="BG110" i="3"/>
  <c r="BF110" i="3"/>
  <c r="T110" i="3"/>
  <c r="R110" i="3"/>
  <c r="P110" i="3"/>
  <c r="BI108" i="3"/>
  <c r="BH108" i="3"/>
  <c r="BG108" i="3"/>
  <c r="BF108" i="3"/>
  <c r="T108" i="3"/>
  <c r="R108" i="3"/>
  <c r="P108" i="3"/>
  <c r="BI106" i="3"/>
  <c r="BH106" i="3"/>
  <c r="BG106" i="3"/>
  <c r="BF106" i="3"/>
  <c r="T106" i="3"/>
  <c r="R106" i="3"/>
  <c r="P106" i="3"/>
  <c r="BI104" i="3"/>
  <c r="BH104" i="3"/>
  <c r="BG104" i="3"/>
  <c r="BF104" i="3"/>
  <c r="T104" i="3"/>
  <c r="R104" i="3"/>
  <c r="P104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100" i="3"/>
  <c r="BH100" i="3"/>
  <c r="BG100" i="3"/>
  <c r="BF100" i="3"/>
  <c r="T100" i="3"/>
  <c r="R100" i="3"/>
  <c r="P100" i="3"/>
  <c r="BI98" i="3"/>
  <c r="BH98" i="3"/>
  <c r="BG98" i="3"/>
  <c r="BF98" i="3"/>
  <c r="T98" i="3"/>
  <c r="R98" i="3"/>
  <c r="P98" i="3"/>
  <c r="BI97" i="3"/>
  <c r="BH97" i="3"/>
  <c r="BG97" i="3"/>
  <c r="BF97" i="3"/>
  <c r="T97" i="3"/>
  <c r="R97" i="3"/>
  <c r="P97" i="3"/>
  <c r="BI96" i="3"/>
  <c r="BH96" i="3"/>
  <c r="BG96" i="3"/>
  <c r="BF96" i="3"/>
  <c r="T96" i="3"/>
  <c r="R96" i="3"/>
  <c r="P96" i="3"/>
  <c r="J90" i="3"/>
  <c r="J89" i="3"/>
  <c r="F89" i="3"/>
  <c r="F87" i="3"/>
  <c r="E85" i="3"/>
  <c r="J55" i="3"/>
  <c r="J54" i="3"/>
  <c r="F54" i="3"/>
  <c r="F52" i="3"/>
  <c r="E50" i="3"/>
  <c r="J18" i="3"/>
  <c r="E18" i="3"/>
  <c r="F55" i="3"/>
  <c r="J17" i="3"/>
  <c r="J12" i="3"/>
  <c r="J52" i="3" s="1"/>
  <c r="E7" i="3"/>
  <c r="E83" i="3" s="1"/>
  <c r="J37" i="2"/>
  <c r="J36" i="2"/>
  <c r="AY55" i="1"/>
  <c r="J35" i="2"/>
  <c r="AX55" i="1"/>
  <c r="BI118" i="2"/>
  <c r="BH118" i="2"/>
  <c r="BG118" i="2"/>
  <c r="BF118" i="2"/>
  <c r="T118" i="2"/>
  <c r="R118" i="2"/>
  <c r="P118" i="2"/>
  <c r="BI116" i="2"/>
  <c r="BH116" i="2"/>
  <c r="BG116" i="2"/>
  <c r="BF116" i="2"/>
  <c r="T116" i="2"/>
  <c r="R116" i="2"/>
  <c r="P116" i="2"/>
  <c r="BI114" i="2"/>
  <c r="BH114" i="2"/>
  <c r="F36" i="2" s="1"/>
  <c r="BG114" i="2"/>
  <c r="BF114" i="2"/>
  <c r="T114" i="2"/>
  <c r="R114" i="2"/>
  <c r="P114" i="2"/>
  <c r="BI112" i="2"/>
  <c r="BH112" i="2"/>
  <c r="BG112" i="2"/>
  <c r="F35" i="2" s="1"/>
  <c r="BF112" i="2"/>
  <c r="T112" i="2"/>
  <c r="R112" i="2"/>
  <c r="P112" i="2"/>
  <c r="BI109" i="2"/>
  <c r="BH109" i="2"/>
  <c r="BG109" i="2"/>
  <c r="BF109" i="2"/>
  <c r="T109" i="2"/>
  <c r="R109" i="2"/>
  <c r="P109" i="2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R102" i="2"/>
  <c r="P102" i="2"/>
  <c r="BI99" i="2"/>
  <c r="BH99" i="2"/>
  <c r="BG99" i="2"/>
  <c r="BF99" i="2"/>
  <c r="T99" i="2"/>
  <c r="T98" i="2"/>
  <c r="R99" i="2"/>
  <c r="R98" i="2" s="1"/>
  <c r="P99" i="2"/>
  <c r="P98" i="2" s="1"/>
  <c r="BI96" i="2"/>
  <c r="F37" i="2" s="1"/>
  <c r="BH96" i="2"/>
  <c r="BG96" i="2"/>
  <c r="BF96" i="2"/>
  <c r="T96" i="2"/>
  <c r="T95" i="2" s="1"/>
  <c r="R96" i="2"/>
  <c r="R95" i="2" s="1"/>
  <c r="P96" i="2"/>
  <c r="P95" i="2" s="1"/>
  <c r="BI92" i="2"/>
  <c r="BH92" i="2"/>
  <c r="BG92" i="2"/>
  <c r="BF92" i="2"/>
  <c r="T92" i="2"/>
  <c r="R92" i="2"/>
  <c r="P92" i="2"/>
  <c r="BI90" i="2"/>
  <c r="BH90" i="2"/>
  <c r="BG90" i="2"/>
  <c r="BF90" i="2"/>
  <c r="J34" i="2" s="1"/>
  <c r="T90" i="2"/>
  <c r="R90" i="2"/>
  <c r="P90" i="2"/>
  <c r="J84" i="2"/>
  <c r="J83" i="2"/>
  <c r="F83" i="2"/>
  <c r="F81" i="2"/>
  <c r="E79" i="2"/>
  <c r="J55" i="2"/>
  <c r="J54" i="2"/>
  <c r="F54" i="2"/>
  <c r="F52" i="2"/>
  <c r="E50" i="2"/>
  <c r="J18" i="2"/>
  <c r="E18" i="2"/>
  <c r="F55" i="2"/>
  <c r="J17" i="2"/>
  <c r="J12" i="2"/>
  <c r="J81" i="2" s="1"/>
  <c r="E7" i="2"/>
  <c r="E48" i="2" s="1"/>
  <c r="L50" i="1"/>
  <c r="AM50" i="1"/>
  <c r="AM49" i="1"/>
  <c r="L49" i="1"/>
  <c r="AM47" i="1"/>
  <c r="L47" i="1"/>
  <c r="L45" i="1"/>
  <c r="L44" i="1"/>
  <c r="J265" i="3"/>
  <c r="J182" i="3"/>
  <c r="BK114" i="3"/>
  <c r="BK96" i="7"/>
  <c r="BK179" i="3"/>
  <c r="BK153" i="4"/>
  <c r="J197" i="3"/>
  <c r="BK170" i="3"/>
  <c r="J241" i="3"/>
  <c r="F34" i="5"/>
  <c r="BK177" i="3"/>
  <c r="F34" i="6"/>
  <c r="BK276" i="3"/>
  <c r="BK128" i="4"/>
  <c r="BK112" i="2"/>
  <c r="BK195" i="3"/>
  <c r="J150" i="4"/>
  <c r="J199" i="3"/>
  <c r="J104" i="3"/>
  <c r="J102" i="4"/>
  <c r="BK203" i="3"/>
  <c r="J125" i="3"/>
  <c r="BK111" i="4"/>
  <c r="BK160" i="3"/>
  <c r="J209" i="3"/>
  <c r="BK265" i="3"/>
  <c r="J153" i="4"/>
  <c r="J250" i="3"/>
  <c r="J262" i="3"/>
  <c r="BK105" i="7"/>
  <c r="J253" i="3"/>
  <c r="J244" i="3"/>
  <c r="BK105" i="2"/>
  <c r="J102" i="3"/>
  <c r="J96" i="4"/>
  <c r="J107" i="7"/>
  <c r="BK260" i="3"/>
  <c r="BK104" i="4"/>
  <c r="J90" i="2"/>
  <c r="BK189" i="3"/>
  <c r="J148" i="4"/>
  <c r="BK153" i="3"/>
  <c r="J260" i="3"/>
  <c r="J269" i="3"/>
  <c r="BK109" i="2"/>
  <c r="J96" i="2"/>
  <c r="BK137" i="3"/>
  <c r="BK93" i="4"/>
  <c r="J135" i="3"/>
  <c r="J166" i="3"/>
  <c r="BK262" i="3"/>
  <c r="J289" i="3"/>
  <c r="BK98" i="7"/>
  <c r="J234" i="3"/>
  <c r="J185" i="3"/>
  <c r="J95" i="4"/>
  <c r="J118" i="2"/>
  <c r="BK176" i="3"/>
  <c r="J203" i="3"/>
  <c r="J88" i="7"/>
  <c r="J178" i="3"/>
  <c r="BK116" i="3"/>
  <c r="BK118" i="3"/>
  <c r="BK250" i="3"/>
  <c r="BK125" i="3"/>
  <c r="J129" i="3"/>
  <c r="F35" i="6"/>
  <c r="BB59" i="1" s="1"/>
  <c r="BK133" i="3"/>
  <c r="BK244" i="3"/>
  <c r="BK114" i="4"/>
  <c r="BK239" i="3"/>
  <c r="J239" i="3"/>
  <c r="BK96" i="3"/>
  <c r="F34" i="2"/>
  <c r="J124" i="4"/>
  <c r="J99" i="2"/>
  <c r="BK164" i="3"/>
  <c r="BK166" i="3"/>
  <c r="BK88" i="7"/>
  <c r="BK201" i="3"/>
  <c r="J97" i="3"/>
  <c r="J143" i="3"/>
  <c r="F36" i="5"/>
  <c r="BC58" i="1"/>
  <c r="BK269" i="3"/>
  <c r="J128" i="4"/>
  <c r="J193" i="3"/>
  <c r="J232" i="3"/>
  <c r="J105" i="7"/>
  <c r="BK181" i="3"/>
  <c r="J177" i="3"/>
  <c r="J84" i="6"/>
  <c r="BK217" i="3"/>
  <c r="J187" i="3"/>
  <c r="BK116" i="4"/>
  <c r="BK141" i="3"/>
  <c r="BK232" i="3"/>
  <c r="BK102" i="3"/>
  <c r="J183" i="3"/>
  <c r="BK145" i="4"/>
  <c r="J112" i="2"/>
  <c r="J149" i="3"/>
  <c r="J201" i="3"/>
  <c r="J34" i="6"/>
  <c r="AW59" i="1" s="1"/>
  <c r="BK197" i="3"/>
  <c r="J109" i="2"/>
  <c r="BK228" i="3"/>
  <c r="J259" i="3"/>
  <c r="BK95" i="4"/>
  <c r="BK131" i="3"/>
  <c r="BK281" i="3"/>
  <c r="J100" i="4"/>
  <c r="BK225" i="3"/>
  <c r="BK249" i="3"/>
  <c r="BK107" i="2"/>
  <c r="J219" i="3"/>
  <c r="J257" i="3"/>
  <c r="J92" i="2"/>
  <c r="J175" i="3"/>
  <c r="BK131" i="4"/>
  <c r="J225" i="3"/>
  <c r="BK124" i="4"/>
  <c r="J116" i="2"/>
  <c r="BK180" i="3"/>
  <c r="J101" i="7"/>
  <c r="J272" i="3"/>
  <c r="J145" i="4"/>
  <c r="BK221" i="3"/>
  <c r="BK187" i="3"/>
  <c r="BK140" i="4"/>
  <c r="BK110" i="3"/>
  <c r="BK185" i="3"/>
  <c r="J111" i="4"/>
  <c r="J133" i="3"/>
  <c r="BK236" i="3"/>
  <c r="J118" i="3"/>
  <c r="BK150" i="4"/>
  <c r="J114" i="3"/>
  <c r="J207" i="3"/>
  <c r="BK234" i="3"/>
  <c r="J93" i="4"/>
  <c r="J180" i="3"/>
  <c r="BK101" i="3"/>
  <c r="J276" i="3"/>
  <c r="BK158" i="3"/>
  <c r="J109" i="4"/>
  <c r="BK272" i="3"/>
  <c r="J181" i="3"/>
  <c r="J104" i="4"/>
  <c r="J227" i="3"/>
  <c r="BK135" i="4"/>
  <c r="BK116" i="2"/>
  <c r="J112" i="3"/>
  <c r="BK211" i="3"/>
  <c r="BK119" i="4"/>
  <c r="J104" i="2"/>
  <c r="BK191" i="3"/>
  <c r="BK109" i="4"/>
  <c r="BK246" i="3"/>
  <c r="BK199" i="3"/>
  <c r="BK183" i="3"/>
  <c r="BK104" i="3"/>
  <c r="J162" i="3"/>
  <c r="J107" i="2"/>
  <c r="BK264" i="3"/>
  <c r="J217" i="3"/>
  <c r="BK138" i="4"/>
  <c r="BK227" i="3"/>
  <c r="BK230" i="3"/>
  <c r="J153" i="3"/>
  <c r="F37" i="6"/>
  <c r="BD59" i="1" s="1"/>
  <c r="BK92" i="2"/>
  <c r="J246" i="3"/>
  <c r="BK126" i="4"/>
  <c r="J284" i="3"/>
  <c r="BK100" i="4"/>
  <c r="J168" i="3"/>
  <c r="BK127" i="3"/>
  <c r="F36" i="6"/>
  <c r="BC59" i="1"/>
  <c r="BK112" i="3"/>
  <c r="BK98" i="3"/>
  <c r="J94" i="7"/>
  <c r="BK108" i="3"/>
  <c r="J145" i="3"/>
  <c r="BK102" i="4"/>
  <c r="BK94" i="7"/>
  <c r="J131" i="3"/>
  <c r="J140" i="4"/>
  <c r="BK257" i="3"/>
  <c r="J120" i="3"/>
  <c r="J116" i="4"/>
  <c r="J123" i="3"/>
  <c r="J228" i="3"/>
  <c r="BK145" i="3"/>
  <c r="BK99" i="2"/>
  <c r="J122" i="3"/>
  <c r="BK106" i="3"/>
  <c r="BK175" i="3"/>
  <c r="BK284" i="3"/>
  <c r="BK107" i="4"/>
  <c r="J141" i="3"/>
  <c r="J160" i="3"/>
  <c r="BK213" i="3"/>
  <c r="J135" i="4"/>
  <c r="J147" i="3"/>
  <c r="BK219" i="3"/>
  <c r="BK193" i="3"/>
  <c r="J248" i="3"/>
  <c r="J96" i="7"/>
  <c r="J106" i="3"/>
  <c r="J221" i="3"/>
  <c r="J138" i="4"/>
  <c r="J176" i="3"/>
  <c r="J108" i="3"/>
  <c r="J122" i="4"/>
  <c r="BK118" i="2"/>
  <c r="J96" i="3"/>
  <c r="BK289" i="3"/>
  <c r="J126" i="4"/>
  <c r="J170" i="3"/>
  <c r="J158" i="3"/>
  <c r="J264" i="3"/>
  <c r="J84" i="5"/>
  <c r="J191" i="3"/>
  <c r="J156" i="3"/>
  <c r="J98" i="7"/>
  <c r="J274" i="3"/>
  <c r="J127" i="3"/>
  <c r="BK148" i="4"/>
  <c r="J103" i="7"/>
  <c r="BK178" i="3"/>
  <c r="BK96" i="4"/>
  <c r="BK102" i="2"/>
  <c r="J236" i="3"/>
  <c r="J119" i="4"/>
  <c r="BK286" i="3"/>
  <c r="J286" i="3"/>
  <c r="BK84" i="6"/>
  <c r="BK156" i="3"/>
  <c r="J255" i="3"/>
  <c r="J34" i="5"/>
  <c r="AW58" i="1" s="1"/>
  <c r="BK130" i="4"/>
  <c r="BK255" i="3"/>
  <c r="BK223" i="3"/>
  <c r="BK123" i="3"/>
  <c r="BK96" i="2"/>
  <c r="BK173" i="3"/>
  <c r="BK135" i="3"/>
  <c r="J107" i="4"/>
  <c r="BK215" i="3"/>
  <c r="J139" i="3"/>
  <c r="BK103" i="7"/>
  <c r="BK182" i="3"/>
  <c r="J110" i="3"/>
  <c r="BK162" i="3"/>
  <c r="BK101" i="7"/>
  <c r="J211" i="3"/>
  <c r="BK248" i="3"/>
  <c r="J281" i="3"/>
  <c r="J116" i="3"/>
  <c r="BK149" i="3"/>
  <c r="J91" i="7"/>
  <c r="J101" i="3"/>
  <c r="BK122" i="4"/>
  <c r="J195" i="3"/>
  <c r="J223" i="3"/>
  <c r="BK120" i="3"/>
  <c r="J179" i="3"/>
  <c r="J213" i="3"/>
  <c r="BK84" i="5"/>
  <c r="J114" i="2"/>
  <c r="J151" i="3"/>
  <c r="BK143" i="4"/>
  <c r="J102" i="2"/>
  <c r="J173" i="3"/>
  <c r="BK97" i="3"/>
  <c r="J100" i="3"/>
  <c r="BK100" i="3"/>
  <c r="J137" i="3"/>
  <c r="BK114" i="2"/>
  <c r="BK147" i="3"/>
  <c r="BK98" i="4"/>
  <c r="J98" i="4"/>
  <c r="BK279" i="3"/>
  <c r="BK129" i="3"/>
  <c r="BK91" i="7"/>
  <c r="BK143" i="3"/>
  <c r="BK139" i="3"/>
  <c r="BK205" i="3"/>
  <c r="J110" i="7"/>
  <c r="J105" i="2"/>
  <c r="J242" i="3"/>
  <c r="BK94" i="4"/>
  <c r="J205" i="3"/>
  <c r="BK209" i="3"/>
  <c r="F35" i="5"/>
  <c r="BB58" i="1" s="1"/>
  <c r="BK253" i="3"/>
  <c r="BK90" i="2"/>
  <c r="J189" i="3"/>
  <c r="BK122" i="3"/>
  <c r="BK151" i="3"/>
  <c r="J215" i="3"/>
  <c r="J249" i="3"/>
  <c r="BK110" i="7"/>
  <c r="J230" i="3"/>
  <c r="J130" i="4"/>
  <c r="AS54" i="1"/>
  <c r="J94" i="4"/>
  <c r="BK259" i="3"/>
  <c r="BK242" i="3"/>
  <c r="J143" i="4"/>
  <c r="BK107" i="7"/>
  <c r="BK168" i="3"/>
  <c r="BK207" i="3"/>
  <c r="BK104" i="2"/>
  <c r="J98" i="3"/>
  <c r="J164" i="3"/>
  <c r="J131" i="4"/>
  <c r="BK241" i="3"/>
  <c r="J279" i="3"/>
  <c r="BK274" i="3"/>
  <c r="J114" i="4"/>
  <c r="R89" i="2" l="1"/>
  <c r="R88" i="2" s="1"/>
  <c r="P101" i="2"/>
  <c r="T106" i="2"/>
  <c r="BK95" i="3"/>
  <c r="BK94" i="3" s="1"/>
  <c r="P119" i="3"/>
  <c r="BK238" i="3"/>
  <c r="J238" i="3" s="1"/>
  <c r="J65" i="3" s="1"/>
  <c r="BK252" i="3"/>
  <c r="J252" i="3"/>
  <c r="J67" i="3" s="1"/>
  <c r="BK283" i="3"/>
  <c r="J283" i="3"/>
  <c r="J72" i="3" s="1"/>
  <c r="P106" i="4"/>
  <c r="BK147" i="4"/>
  <c r="J147" i="4" s="1"/>
  <c r="J70" i="4" s="1"/>
  <c r="BK111" i="2"/>
  <c r="J111" i="2" s="1"/>
  <c r="J67" i="2" s="1"/>
  <c r="P172" i="3"/>
  <c r="R245" i="3"/>
  <c r="BK278" i="3"/>
  <c r="J278" i="3" s="1"/>
  <c r="J71" i="3" s="1"/>
  <c r="R106" i="4"/>
  <c r="BK137" i="4"/>
  <c r="J137" i="4"/>
  <c r="J68" i="4" s="1"/>
  <c r="T147" i="4"/>
  <c r="T172" i="3"/>
  <c r="T245" i="3"/>
  <c r="T271" i="3"/>
  <c r="BK113" i="4"/>
  <c r="J113" i="4" s="1"/>
  <c r="J63" i="4" s="1"/>
  <c r="T101" i="2"/>
  <c r="T94" i="2" s="1"/>
  <c r="R95" i="3"/>
  <c r="BK155" i="3"/>
  <c r="J155" i="3"/>
  <c r="J63" i="3" s="1"/>
  <c r="R252" i="3"/>
  <c r="P278" i="3"/>
  <c r="P121" i="4"/>
  <c r="BK142" i="4"/>
  <c r="J142" i="4"/>
  <c r="J69" i="4" s="1"/>
  <c r="P106" i="2"/>
  <c r="P95" i="3"/>
  <c r="T155" i="3"/>
  <c r="P245" i="3"/>
  <c r="T283" i="3"/>
  <c r="P113" i="4"/>
  <c r="R147" i="4"/>
  <c r="BK101" i="2"/>
  <c r="J101" i="2"/>
  <c r="J65" i="2" s="1"/>
  <c r="T119" i="3"/>
  <c r="P238" i="3"/>
  <c r="BK271" i="3"/>
  <c r="J271" i="3" s="1"/>
  <c r="J70" i="3" s="1"/>
  <c r="T106" i="4"/>
  <c r="P147" i="4"/>
  <c r="P89" i="2"/>
  <c r="P88" i="2"/>
  <c r="R101" i="2"/>
  <c r="R92" i="4"/>
  <c r="R113" i="4"/>
  <c r="R137" i="4"/>
  <c r="R133" i="4" s="1"/>
  <c r="BK100" i="7"/>
  <c r="J100" i="7" s="1"/>
  <c r="J64" i="7" s="1"/>
  <c r="T111" i="2"/>
  <c r="BK172" i="3"/>
  <c r="J172" i="3" s="1"/>
  <c r="J64" i="3" s="1"/>
  <c r="R238" i="3"/>
  <c r="P271" i="3"/>
  <c r="T278" i="3"/>
  <c r="BK92" i="4"/>
  <c r="J92" i="4"/>
  <c r="J60" i="4" s="1"/>
  <c r="T113" i="4"/>
  <c r="R142" i="4"/>
  <c r="BK93" i="7"/>
  <c r="J93" i="7"/>
  <c r="J63" i="7" s="1"/>
  <c r="R100" i="7"/>
  <c r="BK89" i="2"/>
  <c r="J89" i="2" s="1"/>
  <c r="J61" i="2" s="1"/>
  <c r="R106" i="2"/>
  <c r="T95" i="3"/>
  <c r="P155" i="3"/>
  <c r="BK245" i="3"/>
  <c r="J245" i="3"/>
  <c r="J66" i="3"/>
  <c r="T92" i="4"/>
  <c r="T121" i="4"/>
  <c r="P137" i="4"/>
  <c r="BK106" i="2"/>
  <c r="J106" i="2"/>
  <c r="J66" i="2" s="1"/>
  <c r="BK119" i="3"/>
  <c r="J119" i="3"/>
  <c r="J62" i="3" s="1"/>
  <c r="R155" i="3"/>
  <c r="P252" i="3"/>
  <c r="P283" i="3"/>
  <c r="R121" i="4"/>
  <c r="T142" i="4"/>
  <c r="R93" i="7"/>
  <c r="R90" i="7"/>
  <c r="R86" i="7" s="1"/>
  <c r="R85" i="7" s="1"/>
  <c r="T100" i="7"/>
  <c r="R111" i="2"/>
  <c r="R119" i="3"/>
  <c r="T238" i="3"/>
  <c r="R271" i="3"/>
  <c r="BK106" i="4"/>
  <c r="J106" i="4" s="1"/>
  <c r="J62" i="4" s="1"/>
  <c r="P142" i="4"/>
  <c r="P93" i="7"/>
  <c r="P90" i="7"/>
  <c r="T89" i="2"/>
  <c r="T88" i="2" s="1"/>
  <c r="P111" i="2"/>
  <c r="R172" i="3"/>
  <c r="T252" i="3"/>
  <c r="R278" i="3"/>
  <c r="R283" i="3"/>
  <c r="P92" i="4"/>
  <c r="BK121" i="4"/>
  <c r="J121" i="4" s="1"/>
  <c r="J65" i="4" s="1"/>
  <c r="T137" i="4"/>
  <c r="T133" i="4" s="1"/>
  <c r="T93" i="7"/>
  <c r="T90" i="7" s="1"/>
  <c r="T86" i="7" s="1"/>
  <c r="T85" i="7" s="1"/>
  <c r="P100" i="7"/>
  <c r="BK288" i="3"/>
  <c r="J288" i="3" s="1"/>
  <c r="J73" i="3" s="1"/>
  <c r="BK134" i="4"/>
  <c r="BK268" i="3"/>
  <c r="J268" i="3"/>
  <c r="J69" i="3"/>
  <c r="BK83" i="6"/>
  <c r="J83" i="6"/>
  <c r="J61" i="6" s="1"/>
  <c r="BK152" i="4"/>
  <c r="J152" i="4"/>
  <c r="J71" i="4" s="1"/>
  <c r="BK87" i="7"/>
  <c r="J87" i="7"/>
  <c r="J61" i="7" s="1"/>
  <c r="BK98" i="2"/>
  <c r="J98" i="2" s="1"/>
  <c r="J64" i="2" s="1"/>
  <c r="BK95" i="2"/>
  <c r="J95" i="2" s="1"/>
  <c r="J63" i="2" s="1"/>
  <c r="BK118" i="4"/>
  <c r="J118" i="4" s="1"/>
  <c r="J64" i="4" s="1"/>
  <c r="BK83" i="5"/>
  <c r="J83" i="5" s="1"/>
  <c r="J61" i="5" s="1"/>
  <c r="BK90" i="7"/>
  <c r="J90" i="7"/>
  <c r="J62" i="7"/>
  <c r="BK109" i="7"/>
  <c r="J109" i="7"/>
  <c r="J65" i="7" s="1"/>
  <c r="E48" i="7"/>
  <c r="BE88" i="7"/>
  <c r="BE98" i="7"/>
  <c r="BE105" i="7"/>
  <c r="BE110" i="7"/>
  <c r="J79" i="7"/>
  <c r="BE91" i="7"/>
  <c r="BE94" i="7"/>
  <c r="BE96" i="7"/>
  <c r="F82" i="7"/>
  <c r="BE101" i="7"/>
  <c r="BE103" i="7"/>
  <c r="BE107" i="7"/>
  <c r="E71" i="6"/>
  <c r="BK82" i="5"/>
  <c r="J82" i="5" s="1"/>
  <c r="J60" i="5" s="1"/>
  <c r="F55" i="6"/>
  <c r="BE84" i="6"/>
  <c r="J75" i="6"/>
  <c r="BA59" i="1"/>
  <c r="E71" i="5"/>
  <c r="J52" i="5"/>
  <c r="BE84" i="5"/>
  <c r="J134" i="4"/>
  <c r="J67" i="4"/>
  <c r="F78" i="5"/>
  <c r="BA58" i="1"/>
  <c r="BE119" i="4"/>
  <c r="BE98" i="4"/>
  <c r="BE109" i="4"/>
  <c r="BE96" i="4"/>
  <c r="BE100" i="4"/>
  <c r="BE104" i="4"/>
  <c r="BE130" i="4"/>
  <c r="BE138" i="4"/>
  <c r="BE102" i="4"/>
  <c r="BE111" i="4"/>
  <c r="BE124" i="4"/>
  <c r="BE143" i="4"/>
  <c r="E48" i="4"/>
  <c r="BE116" i="4"/>
  <c r="BE122" i="4"/>
  <c r="BE140" i="4"/>
  <c r="BE145" i="4"/>
  <c r="F55" i="4"/>
  <c r="J52" i="4"/>
  <c r="BE114" i="4"/>
  <c r="BE128" i="4"/>
  <c r="BE131" i="4"/>
  <c r="BE148" i="4"/>
  <c r="BE95" i="4"/>
  <c r="BE126" i="4"/>
  <c r="BE93" i="4"/>
  <c r="BE94" i="4"/>
  <c r="BE135" i="4"/>
  <c r="BE150" i="4"/>
  <c r="BE107" i="4"/>
  <c r="BE153" i="4"/>
  <c r="BE100" i="3"/>
  <c r="BE131" i="3"/>
  <c r="BE185" i="3"/>
  <c r="BE223" i="3"/>
  <c r="BE239" i="3"/>
  <c r="BE255" i="3"/>
  <c r="E48" i="3"/>
  <c r="BE108" i="3"/>
  <c r="BE151" i="3"/>
  <c r="BE158" i="3"/>
  <c r="BE162" i="3"/>
  <c r="BE164" i="3"/>
  <c r="BE168" i="3"/>
  <c r="BE176" i="3"/>
  <c r="BE182" i="3"/>
  <c r="BE191" i="3"/>
  <c r="BE197" i="3"/>
  <c r="BE199" i="3"/>
  <c r="BE228" i="3"/>
  <c r="BE234" i="3"/>
  <c r="BE257" i="3"/>
  <c r="BE269" i="3"/>
  <c r="BE118" i="3"/>
  <c r="BE123" i="3"/>
  <c r="BE242" i="3"/>
  <c r="BE259" i="3"/>
  <c r="BE180" i="3"/>
  <c r="BE211" i="3"/>
  <c r="BE272" i="3"/>
  <c r="BE276" i="3"/>
  <c r="BE289" i="3"/>
  <c r="J87" i="3"/>
  <c r="BE116" i="3"/>
  <c r="BE133" i="3"/>
  <c r="BE139" i="3"/>
  <c r="BE147" i="3"/>
  <c r="BE170" i="3"/>
  <c r="BE262" i="3"/>
  <c r="BE281" i="3"/>
  <c r="BE96" i="3"/>
  <c r="BE110" i="3"/>
  <c r="BE122" i="3"/>
  <c r="BE177" i="3"/>
  <c r="BE213" i="3"/>
  <c r="BE217" i="3"/>
  <c r="BE250" i="3"/>
  <c r="BE274" i="3"/>
  <c r="F90" i="3"/>
  <c r="BE106" i="3"/>
  <c r="BE135" i="3"/>
  <c r="BE166" i="3"/>
  <c r="BE183" i="3"/>
  <c r="BE221" i="3"/>
  <c r="BE236" i="3"/>
  <c r="BE244" i="3"/>
  <c r="BE253" i="3"/>
  <c r="BE260" i="3"/>
  <c r="BE141" i="3"/>
  <c r="BE153" i="3"/>
  <c r="BE173" i="3"/>
  <c r="BE195" i="3"/>
  <c r="BE209" i="3"/>
  <c r="BE112" i="3"/>
  <c r="BE125" i="3"/>
  <c r="BE178" i="3"/>
  <c r="BE187" i="3"/>
  <c r="BE193" i="3"/>
  <c r="BE227" i="3"/>
  <c r="BE265" i="3"/>
  <c r="BE98" i="3"/>
  <c r="BE102" i="3"/>
  <c r="BE114" i="3"/>
  <c r="BE120" i="3"/>
  <c r="BE129" i="3"/>
  <c r="BE143" i="3"/>
  <c r="BE145" i="3"/>
  <c r="BE149" i="3"/>
  <c r="BE160" i="3"/>
  <c r="BE175" i="3"/>
  <c r="BE179" i="3"/>
  <c r="BE189" i="3"/>
  <c r="BE203" i="3"/>
  <c r="BE205" i="3"/>
  <c r="BE207" i="3"/>
  <c r="BE219" i="3"/>
  <c r="BE225" i="3"/>
  <c r="BE230" i="3"/>
  <c r="BE248" i="3"/>
  <c r="BE249" i="3"/>
  <c r="BE101" i="3"/>
  <c r="BE104" i="3"/>
  <c r="BE127" i="3"/>
  <c r="BE137" i="3"/>
  <c r="BE232" i="3"/>
  <c r="BE246" i="3"/>
  <c r="BE264" i="3"/>
  <c r="BE97" i="3"/>
  <c r="BE156" i="3"/>
  <c r="BE181" i="3"/>
  <c r="BE201" i="3"/>
  <c r="BE215" i="3"/>
  <c r="BE241" i="3"/>
  <c r="BE279" i="3"/>
  <c r="BE284" i="3"/>
  <c r="BE286" i="3"/>
  <c r="E77" i="2"/>
  <c r="BE105" i="2"/>
  <c r="BE107" i="2"/>
  <c r="J52" i="2"/>
  <c r="F84" i="2"/>
  <c r="BE92" i="2"/>
  <c r="BE99" i="2"/>
  <c r="BE109" i="2"/>
  <c r="BE114" i="2"/>
  <c r="BE104" i="2"/>
  <c r="BE116" i="2"/>
  <c r="BE118" i="2"/>
  <c r="BE90" i="2"/>
  <c r="BE112" i="2"/>
  <c r="BE96" i="2"/>
  <c r="BE102" i="2"/>
  <c r="AW55" i="1"/>
  <c r="BA55" i="1"/>
  <c r="BB55" i="1"/>
  <c r="BC55" i="1"/>
  <c r="BD55" i="1"/>
  <c r="F34" i="4"/>
  <c r="BA57" i="1" s="1"/>
  <c r="F36" i="4"/>
  <c r="BC57" i="1"/>
  <c r="J34" i="7"/>
  <c r="AW60" i="1"/>
  <c r="F37" i="4"/>
  <c r="BD57" i="1" s="1"/>
  <c r="F36" i="3"/>
  <c r="BC56" i="1" s="1"/>
  <c r="J34" i="3"/>
  <c r="AW56" i="1"/>
  <c r="F35" i="4"/>
  <c r="BB57" i="1"/>
  <c r="F36" i="7"/>
  <c r="BC60" i="1" s="1"/>
  <c r="F37" i="3"/>
  <c r="BD56" i="1" s="1"/>
  <c r="F34" i="3"/>
  <c r="BA56" i="1"/>
  <c r="J33" i="5"/>
  <c r="AV58" i="1"/>
  <c r="AT58" i="1" s="1"/>
  <c r="F35" i="3"/>
  <c r="BB56" i="1"/>
  <c r="J34" i="4"/>
  <c r="AW57" i="1"/>
  <c r="F37" i="7"/>
  <c r="BD60" i="1" s="1"/>
  <c r="F34" i="7"/>
  <c r="BA60" i="1" s="1"/>
  <c r="F35" i="7"/>
  <c r="BB60" i="1"/>
  <c r="J33" i="6"/>
  <c r="AV59" i="1"/>
  <c r="AT59" i="1"/>
  <c r="BK105" i="4" l="1"/>
  <c r="J105" i="4" s="1"/>
  <c r="J61" i="4" s="1"/>
  <c r="J95" i="3"/>
  <c r="J61" i="3" s="1"/>
  <c r="BK88" i="2"/>
  <c r="BK267" i="3"/>
  <c r="J267" i="3" s="1"/>
  <c r="J68" i="3" s="1"/>
  <c r="BK133" i="4"/>
  <c r="J133" i="4"/>
  <c r="J66" i="4"/>
  <c r="R94" i="2"/>
  <c r="R87" i="2" s="1"/>
  <c r="P86" i="7"/>
  <c r="P85" i="7" s="1"/>
  <c r="AU60" i="1" s="1"/>
  <c r="P267" i="3"/>
  <c r="P94" i="2"/>
  <c r="R267" i="3"/>
  <c r="R93" i="3" s="1"/>
  <c r="P133" i="4"/>
  <c r="P94" i="3"/>
  <c r="P93" i="3" s="1"/>
  <c r="AU56" i="1" s="1"/>
  <c r="T87" i="2"/>
  <c r="T94" i="3"/>
  <c r="T105" i="4"/>
  <c r="T91" i="4"/>
  <c r="T267" i="3"/>
  <c r="P87" i="2"/>
  <c r="AU55" i="1" s="1"/>
  <c r="R94" i="3"/>
  <c r="R105" i="4"/>
  <c r="R91" i="4" s="1"/>
  <c r="P105" i="4"/>
  <c r="P91" i="4"/>
  <c r="AU57" i="1"/>
  <c r="BK82" i="6"/>
  <c r="BK81" i="6"/>
  <c r="J81" i="6"/>
  <c r="J30" i="6" s="1"/>
  <c r="AG59" i="1" s="1"/>
  <c r="BK94" i="2"/>
  <c r="J94" i="2"/>
  <c r="J62" i="2"/>
  <c r="BK86" i="7"/>
  <c r="J86" i="7" s="1"/>
  <c r="J60" i="7" s="1"/>
  <c r="BK81" i="5"/>
  <c r="J81" i="5"/>
  <c r="J59" i="5" s="1"/>
  <c r="BK91" i="4"/>
  <c r="J91" i="4"/>
  <c r="J59" i="4"/>
  <c r="J94" i="3"/>
  <c r="J60" i="3"/>
  <c r="J88" i="2"/>
  <c r="J60" i="2"/>
  <c r="F33" i="4"/>
  <c r="AZ57" i="1" s="1"/>
  <c r="BA54" i="1"/>
  <c r="W30" i="1"/>
  <c r="F33" i="2"/>
  <c r="AZ55" i="1"/>
  <c r="J33" i="7"/>
  <c r="AV60" i="1" s="1"/>
  <c r="AT60" i="1" s="1"/>
  <c r="BB54" i="1"/>
  <c r="W31" i="1"/>
  <c r="BD54" i="1"/>
  <c r="W33" i="1"/>
  <c r="F33" i="6"/>
  <c r="AZ59" i="1" s="1"/>
  <c r="J33" i="3"/>
  <c r="AV56" i="1"/>
  <c r="AT56" i="1"/>
  <c r="F33" i="3"/>
  <c r="AZ56" i="1"/>
  <c r="J33" i="2"/>
  <c r="AV55" i="1"/>
  <c r="AT55" i="1" s="1"/>
  <c r="F33" i="5"/>
  <c r="AZ58" i="1"/>
  <c r="F33" i="7"/>
  <c r="AZ60" i="1"/>
  <c r="J33" i="4"/>
  <c r="AV57" i="1"/>
  <c r="AT57" i="1"/>
  <c r="BC54" i="1"/>
  <c r="W32" i="1"/>
  <c r="BK93" i="3" l="1"/>
  <c r="J93" i="3" s="1"/>
  <c r="J30" i="3" s="1"/>
  <c r="AG56" i="1" s="1"/>
  <c r="AN56" i="1" s="1"/>
  <c r="T93" i="3"/>
  <c r="J39" i="6"/>
  <c r="J59" i="6"/>
  <c r="BK85" i="7"/>
  <c r="J85" i="7"/>
  <c r="J82" i="6"/>
  <c r="J60" i="6"/>
  <c r="BK87" i="2"/>
  <c r="J87" i="2" s="1"/>
  <c r="J30" i="2" s="1"/>
  <c r="AG55" i="1" s="1"/>
  <c r="AN59" i="1"/>
  <c r="J30" i="7"/>
  <c r="AG60" i="1"/>
  <c r="AZ54" i="1"/>
  <c r="W29" i="1" s="1"/>
  <c r="AW54" i="1"/>
  <c r="AK30" i="1"/>
  <c r="AU54" i="1"/>
  <c r="J30" i="4"/>
  <c r="AG57" i="1"/>
  <c r="AN57" i="1" s="1"/>
  <c r="AX54" i="1"/>
  <c r="AY54" i="1"/>
  <c r="J30" i="5"/>
  <c r="AG58" i="1" s="1"/>
  <c r="AN58" i="1" s="1"/>
  <c r="J59" i="3" l="1"/>
  <c r="J39" i="3"/>
  <c r="J39" i="2"/>
  <c r="J39" i="7"/>
  <c r="J59" i="2"/>
  <c r="J59" i="7"/>
  <c r="J39" i="5"/>
  <c r="J39" i="4"/>
  <c r="AN55" i="1"/>
  <c r="AN60" i="1"/>
  <c r="AG54" i="1"/>
  <c r="AK26" i="1"/>
  <c r="AV54" i="1"/>
  <c r="AK29" i="1" s="1"/>
  <c r="AK35" i="1" l="1"/>
  <c r="AT54" i="1"/>
  <c r="AN54" i="1"/>
</calcChain>
</file>

<file path=xl/sharedStrings.xml><?xml version="1.0" encoding="utf-8"?>
<sst xmlns="http://schemas.openxmlformats.org/spreadsheetml/2006/main" count="4443" uniqueCount="1033">
  <si>
    <t>Export Komplet</t>
  </si>
  <si>
    <t>VZ</t>
  </si>
  <si>
    <t>2.0</t>
  </si>
  <si>
    <t>ZAMOK</t>
  </si>
  <si>
    <t>False</t>
  </si>
  <si>
    <t>{a80da2da-7838-4f68-a33a-6c4a0d4bf579}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</si>
  <si>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</si>
  <si>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</si>
  <si>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</si>
  <si>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</si>
  <si>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</si>
  <si>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</si>
  <si>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</si>
  <si>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</si>
  <si>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016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</si>
  <si>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</si>
  <si>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</si>
  <si>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Pavilon V/A – odvlhčení COS</t>
  </si>
  <si>
    <t>KSO:</t>
  </si>
  <si>
    <t/>
  </si>
  <si>
    <t>CC-CZ:</t>
  </si>
  <si>
    <t>Místo:</t>
  </si>
  <si>
    <t>Slezská nemocnice v Opavě, pavilon V/A,</t>
  </si>
  <si>
    <t>Datum:</t>
  </si>
  <si>
    <t>19. 6. 2025</t>
  </si>
  <si>
    <t>Zadavatel:</t>
  </si>
  <si>
    <t>IČ:</t>
  </si>
  <si>
    <t>47813750</t>
  </si>
  <si>
    <t>Slezská nemocnice v Opavě, příspěvková organizace</t>
  </si>
  <si>
    <t>DIČ:</t>
  </si>
  <si>
    <t>CZ47813750</t>
  </si>
  <si>
    <t>Účastník:</t>
  </si>
  <si>
    <t>Vyplň údaj</t>
  </si>
  <si>
    <t>Projektant:</t>
  </si>
  <si>
    <t>09845429</t>
  </si>
  <si>
    <t>Ventistav VRBNO s.r.o.</t>
  </si>
  <si>
    <t>CZ09845429</t>
  </si>
  <si>
    <t>True</t>
  </si>
  <si>
    <t>Zpracovatel:</t>
  </si>
  <si>
    <t>Miroslav Hoško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</si>
  <si>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</si>
  <si>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</si>
  <si>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</si>
  <si>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</si>
  <si>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</si>
  <si>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</si>
  <si>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</si>
  <si>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</si>
  <si>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</si>
  <si>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</si>
  <si>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</si>
  <si>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</si>
  <si>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</si>
  <si>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</si>
  <si>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</si>
  <si>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</si>
  <si>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</si>
  <si>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</si>
  <si>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</si>
  <si>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</si>
  <si>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</si>
  <si>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</si>
  <si>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</si>
  <si>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</si>
  <si>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</si>
  <si>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</si>
  <si>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</si>
  <si>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</si>
  <si>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</si>
  <si>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</si>
  <si>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</si>
  <si>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</si>
  <si>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</si>
  <si>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</si>
  <si>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</si>
  <si>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</si>
  <si>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</si>
  <si>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</si>
  <si>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</si>
  <si>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</si>
  <si>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</si>
  <si>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016-1</t>
  </si>
  <si>
    <t>Stavební úpravy</t>
  </si>
  <si>
    <t>STA</t>
  </si>
  <si>
    <t>1</t>
  </si>
  <si>
    <t>{975d4203-0ea2-48be-99fa-1f2872d52f72}</t>
  </si>
  <si>
    <t>2</t>
  </si>
  <si>
    <t>016-2</t>
  </si>
  <si>
    <t>Technologie odvlhčování</t>
  </si>
  <si>
    <t>{10da3003-484f-4fc2-896a-f2cfc814bef8}</t>
  </si>
  <si>
    <t>016-3</t>
  </si>
  <si>
    <t>Vzduchotechnika</t>
  </si>
  <si>
    <t>{f6c076db-4f79-440e-a9de-8aae96d198ee}</t>
  </si>
  <si>
    <t>016-4</t>
  </si>
  <si>
    <t>Silnoproud</t>
  </si>
  <si>
    <t>{48a103e2-d407-4824-b6c1-99ef6834974e}</t>
  </si>
  <si>
    <t>016-5</t>
  </si>
  <si>
    <t>Měření a regulace</t>
  </si>
  <si>
    <t>{a4b90667-203e-4643-8974-5dcce1315d1d}</t>
  </si>
  <si>
    <t>016-6</t>
  </si>
  <si>
    <t>VRN</t>
  </si>
  <si>
    <t>{ade0ed1b-b344-4be3-b196-ba39efcf676a}</t>
  </si>
  <si>
    <t>KRYCÍ LIST SOUPISU PRACÍ</t>
  </si>
  <si>
    <t>Objekt:</t>
  </si>
  <si>
    <t>016-1 - Stavební úpravy</t>
  </si>
  <si>
    <t>Slezská nemocnice v Opavě, pavilon V/A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</si>
  <si>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</si>
  <si>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</si>
  <si>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</si>
  <si>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</si>
  <si>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</si>
  <si>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</si>
  <si>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>PSV - Práce a dodávky PSV</t>
  </si>
  <si>
    <t xml:space="preserve">    727 - Zdravotechnika - protipožární ochrana</t>
  </si>
  <si>
    <t xml:space="preserve">    741 - Elektroinstalace - silnoproud</t>
  </si>
  <si>
    <t xml:space="preserve">    767 - Konstrukce zámečnické</t>
  </si>
  <si>
    <t xml:space="preserve">    789 - Povrchové úpravy ocelových konstrukcí a technologických zařízení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</si>
  <si>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</si>
  <si>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</si>
  <si>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</si>
  <si>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</si>
  <si>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</si>
  <si>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</si>
  <si>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</si>
  <si>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</si>
  <si>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</si>
  <si>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</si>
  <si>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</si>
  <si>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</si>
  <si>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</si>
  <si>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</si>
  <si>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</si>
  <si>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</si>
  <si>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</si>
  <si>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</si>
  <si>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</si>
  <si>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</si>
  <si>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317168052</t>
  </si>
  <si>
    <t>Překlady keramické vysoké osazené do maltového lože, šířky překladu 70 mm výšky 238 mm, délky 1250 mm</t>
  </si>
  <si>
    <t>kus</t>
  </si>
  <si>
    <t>CS ÚRS 2025 01</t>
  </si>
  <si>
    <t>4</t>
  </si>
  <si>
    <t>-1375031634</t>
  </si>
  <si>
    <t>Online PSC</t>
  </si>
  <si>
    <t>https://podminky.urs.cz/item/CS_URS_2025_01/317168052</t>
  </si>
  <si>
    <t>317168053</t>
  </si>
  <si>
    <t>Překlady keramické vysoké osazené do maltového lože, šířky překladu 70 mm výšky 238 mm, délky 1500 mm</t>
  </si>
  <si>
    <t>1006011495</t>
  </si>
  <si>
    <t>https://podminky.urs.cz/item/CS_URS_2025_01/317168053</t>
  </si>
  <si>
    <t>PSV</t>
  </si>
  <si>
    <t>Práce a dodávky PSV</t>
  </si>
  <si>
    <t>727</t>
  </si>
  <si>
    <t>Zdravotechnika - protipožární ochrana</t>
  </si>
  <si>
    <t>9</t>
  </si>
  <si>
    <t>727111004</t>
  </si>
  <si>
    <t>Protipožární trubní ucpávky ocelového potrubí bez izolace prostup stěnou tloušťky 100 mm požární odolnost EI 120 DN 65</t>
  </si>
  <si>
    <t>16</t>
  </si>
  <si>
    <t>1102859360</t>
  </si>
  <si>
    <t>https://podminky.urs.cz/item/CS_URS_2025_01/727111004</t>
  </si>
  <si>
    <t>741</t>
  </si>
  <si>
    <t>Elektroinstalace - silnoproud</t>
  </si>
  <si>
    <t>5</t>
  </si>
  <si>
    <t>741920321</t>
  </si>
  <si>
    <t>Protipožární ucpávky svazků kabelů prostup stěnou tloušťky 100 mm tmelem, požární odolnost EI 90 při 30% zaplnění prostupu kabely průměr prostupu 90 mm</t>
  </si>
  <si>
    <t>-2040638622</t>
  </si>
  <si>
    <t>https://podminky.urs.cz/item/CS_URS_2025_01/741920321</t>
  </si>
  <si>
    <t>767</t>
  </si>
  <si>
    <t>Konstrukce zámečnické</t>
  </si>
  <si>
    <t>767995115</t>
  </si>
  <si>
    <t>Montáž ostatních atypických zámečnických konstrukcí hmotnosti přes 50 do 100 kg</t>
  </si>
  <si>
    <t>kg</t>
  </si>
  <si>
    <t>236027234</t>
  </si>
  <si>
    <t>https://podminky.urs.cz/item/CS_URS_2025_01/767995115</t>
  </si>
  <si>
    <t>M</t>
  </si>
  <si>
    <t>RMAT0001</t>
  </si>
  <si>
    <t>atypická zámečnická konstrukce pod nový chiller</t>
  </si>
  <si>
    <t>32</t>
  </si>
  <si>
    <t>-1552895457</t>
  </si>
  <si>
    <t>19</t>
  </si>
  <si>
    <t>RMAT0002</t>
  </si>
  <si>
    <t>atypická zámečnická konstrukce pod nové akumulační nádoby</t>
  </si>
  <si>
    <t>-967954063</t>
  </si>
  <si>
    <t>789</t>
  </si>
  <si>
    <t>Povrchové úpravy ocelových konstrukcí a technologických zařízení</t>
  </si>
  <si>
    <t>789321211</t>
  </si>
  <si>
    <t>Zhotovení nátěru ocelových konstrukcí třídy I dvousložkového základního, tloušťky do 80 μm</t>
  </si>
  <si>
    <t>m2</t>
  </si>
  <si>
    <t>1246141795</t>
  </si>
  <si>
    <t>https://podminky.urs.cz/item/CS_URS_2025_01/789321211</t>
  </si>
  <si>
    <t>13</t>
  </si>
  <si>
    <t>24629068</t>
  </si>
  <si>
    <t>hmota nátěrová epoxidová základní antikorozní na ocelové konstrukce RAL 7035</t>
  </si>
  <si>
    <t>-1246810982</t>
  </si>
  <si>
    <t>VV</t>
  </si>
  <si>
    <t>20*0,695 'Přepočtené koeficientem množství</t>
  </si>
  <si>
    <t>HZS</t>
  </si>
  <si>
    <t>Hodinové zúčtovací sazby</t>
  </si>
  <si>
    <t>14</t>
  </si>
  <si>
    <t>HZS1292</t>
  </si>
  <si>
    <t>Hodinová zúčtovací sazba stavební dělník - bourací práce</t>
  </si>
  <si>
    <t>hod</t>
  </si>
  <si>
    <t>512</t>
  </si>
  <si>
    <t>-1997058700</t>
  </si>
  <si>
    <t>https://podminky.urs.cz/item/CS_URS_2025_01/HZS1292</t>
  </si>
  <si>
    <t>15</t>
  </si>
  <si>
    <t>HZS1302</t>
  </si>
  <si>
    <t>Hodinová zúčtovací sazba zedník specialista - zapravovací práce</t>
  </si>
  <si>
    <t>567920017</t>
  </si>
  <si>
    <t>https://podminky.urs.cz/item/CS_URS_2025_01/HZS1302</t>
  </si>
  <si>
    <t>17</t>
  </si>
  <si>
    <t>HZS3122</t>
  </si>
  <si>
    <t>Hodinová zúčtovací sazba montér ocelových konstrukcí odborný - montáže ocelových konstrukcí</t>
  </si>
  <si>
    <t>2135188332</t>
  </si>
  <si>
    <t>https://podminky.urs.cz/item/CS_URS_2025_01/HZS3122</t>
  </si>
  <si>
    <t>18</t>
  </si>
  <si>
    <t>HZS3211</t>
  </si>
  <si>
    <t>Hodinová zúčtovací sazba montér vzduchotechniky a chlazení - práce spojené s montáží odvlhčovacích jednotek a úpravou stávající vzduchotechnického potrubí</t>
  </si>
  <si>
    <t>932381406</t>
  </si>
  <si>
    <t>https://podminky.urs.cz/item/CS_URS_2025_01/HZS3211</t>
  </si>
  <si>
    <t>016-2 - Technologie odvlhčování</t>
  </si>
  <si>
    <t>Ing. Zdenek Lanči</t>
  </si>
  <si>
    <t xml:space="preserve">    713 - Izolace tepelné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</si>
  <si>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</si>
  <si>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</si>
  <si>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</si>
  <si>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751 - Vzduchotechnika</t>
  </si>
  <si>
    <t>VRN - Vedlejší rozpočtové náklady</t>
  </si>
  <si>
    <t xml:space="preserve">    VRN1 - Průzkumné, zeměměřičské a projektové práce</t>
  </si>
  <si>
    <t xml:space="preserve">    VRN4 - Inženýrská činnost</t>
  </si>
  <si>
    <t xml:space="preserve">    VRN6 - Územní vlivy</t>
  </si>
  <si>
    <t xml:space="preserve">    VRN8 - Další náklady na pracovníky</t>
  </si>
  <si>
    <t xml:space="preserve">    VRN9 - Ostatní náklady</t>
  </si>
  <si>
    <t>713</t>
  </si>
  <si>
    <t>Izolace tepelné</t>
  </si>
  <si>
    <t>20</t>
  </si>
  <si>
    <t>713463133.1</t>
  </si>
  <si>
    <t>Montáž izolace tepelné potrubí a ohybů tvarovkami nebo deskami potrubními pouzdry bez povrchové úpravy (izolační materiál ve specifikaci) přilepenými v příčných a podélných spojích izolace potrubí jednovrstvá, tloušťky izolace přes 50 do 150 mm</t>
  </si>
  <si>
    <t>m</t>
  </si>
  <si>
    <t>844244271</t>
  </si>
  <si>
    <t>pouzdro izolační potrubní z kaučuku 64/32mm, lepený spoj, uzavřená bunečná struktura</t>
  </si>
  <si>
    <t>bm</t>
  </si>
  <si>
    <t>2069704279</t>
  </si>
  <si>
    <t>23</t>
  </si>
  <si>
    <t>RMAT0003</t>
  </si>
  <si>
    <t>pouzdro izolační potrubní z kaučuku 76/32mm, lepený spoj, uzavřená bunečná struktura</t>
  </si>
  <si>
    <t>1025410356</t>
  </si>
  <si>
    <t>50,98*1,02 'Přepočtené koeficientem množství</t>
  </si>
  <si>
    <t>24</t>
  </si>
  <si>
    <t>RMAT0004</t>
  </si>
  <si>
    <t>pouzdro izolační potrubní z kaučuku 89/32mm, lepený spoj, uzavřená bunečná struktura</t>
  </si>
  <si>
    <t>338623491</t>
  </si>
  <si>
    <t>25</t>
  </si>
  <si>
    <t>RMAT0005</t>
  </si>
  <si>
    <t>pouzdro izolační potrubní z kaučuku 140/32mm, lepený spoj, uzavřená bunečná struktura</t>
  </si>
  <si>
    <t>-2023942694</t>
  </si>
  <si>
    <t>713463211</t>
  </si>
  <si>
    <t>Montáž izolace tepelné potrubí a ohybů tvarovkami nebo deskami potrubními pouzdry s povrchovou úpravou hliníkovou fólií (izolační materiál ve specifikaci) přelepenými samolepící hliníkovou páskou potrubí jednovrstvá D do 50 mm</t>
  </si>
  <si>
    <t>-485708283</t>
  </si>
  <si>
    <t>https://podminky.urs.cz/item/CS_URS_2025_01/713463211</t>
  </si>
  <si>
    <t>63154531</t>
  </si>
  <si>
    <t>pouzdro izolační potrubní z minerální vlny s Al fólií max. 250/100°C 28/30mm</t>
  </si>
  <si>
    <t>569113442</t>
  </si>
  <si>
    <t>9,80392156862745*1,02 'Přepočtené koeficientem množství</t>
  </si>
  <si>
    <t>63154572</t>
  </si>
  <si>
    <t>pouzdro izolační potrubní z minerální vlny s Al fólií max. 250/100°C 35/40mm</t>
  </si>
  <si>
    <t>-858537509</t>
  </si>
  <si>
    <t>76,4705882352941*1,02 'Přepočtené koeficientem množství</t>
  </si>
  <si>
    <t>63154534</t>
  </si>
  <si>
    <t>pouzdro izolační potrubní z minerální vlny s Al fólií max. 250/100°C 48/30mm</t>
  </si>
  <si>
    <t>-1641920749</t>
  </si>
  <si>
    <t>54,9019607843137*1,02 'Přepočtené koeficientem množství</t>
  </si>
  <si>
    <t>713463212</t>
  </si>
  <si>
    <t>Montáž izolace tepelné potrubí a ohybů tvarovkami nebo deskami potrubními pouzdry s povrchovou úpravou hliníkovou fólií (izolační materiál ve specifikaci) přelepenými samolepící hliníkovou páskou potrubí jednovrstvá D přes 50 do 100 mm</t>
  </si>
  <si>
    <t>-1343964772</t>
  </si>
  <si>
    <t>https://podminky.urs.cz/item/CS_URS_2025_01/713463212</t>
  </si>
  <si>
    <t>63154019</t>
  </si>
  <si>
    <t>pouzdro izolační potrubní z minerální vlny s Al fólií max. 250/100°C 64/40mm</t>
  </si>
  <si>
    <t>-532726915</t>
  </si>
  <si>
    <t>58,8235294117647*1,02 'Přepočtené koeficientem množství</t>
  </si>
  <si>
    <t>63154607</t>
  </si>
  <si>
    <t>pouzdro izolační potrubní z minerální vlny s Al fólií max. 250/100°C 76/50mm</t>
  </si>
  <si>
    <t>-97212315</t>
  </si>
  <si>
    <t>33,3333333333333*1,02 'Přepočtené koeficientem množství</t>
  </si>
  <si>
    <t>26</t>
  </si>
  <si>
    <t>713491212</t>
  </si>
  <si>
    <t>Montáž izolace tepelné potrubí a ohybů - doplňky a konstrukční součástí oplechování pevného vnějšího obvodu přes 500 mm ohybů</t>
  </si>
  <si>
    <t>-145718522</t>
  </si>
  <si>
    <t>https://podminky.urs.cz/item/CS_URS_2025_01/713491212</t>
  </si>
  <si>
    <t>27</t>
  </si>
  <si>
    <t>RMAT0006</t>
  </si>
  <si>
    <t>plech</t>
  </si>
  <si>
    <t>1914077569</t>
  </si>
  <si>
    <t>732</t>
  </si>
  <si>
    <t>Ústřední vytápění - strojovny</t>
  </si>
  <si>
    <t>41</t>
  </si>
  <si>
    <t>732112139</t>
  </si>
  <si>
    <t>Rozdělovače a sběrače sdružené hydraulické přírubové (průtok Q m3/h - výkon kW) DN 125 (42 m3/h - 400 kW) vč. izolace a podpěry</t>
  </si>
  <si>
    <t>-526528031</t>
  </si>
  <si>
    <t>https://podminky.urs.cz/item/CS_URS_2025_01/732112139</t>
  </si>
  <si>
    <t>42</t>
  </si>
  <si>
    <t>732112228.I</t>
  </si>
  <si>
    <t>Rozdělovače a sběrače sdružené hydraulické závitové (průtok Q m3/h - výkon kW) DN 65 (10 m3/h - 200 kW) vč. izolace a podpěry</t>
  </si>
  <si>
    <t>-1088408247</t>
  </si>
  <si>
    <t>59</t>
  </si>
  <si>
    <t>732231007</t>
  </si>
  <si>
    <t>Akumulační nádrž bez přípravy TUV bez výměníku PN 0,3 o objemu 800 l vč. izolace</t>
  </si>
  <si>
    <t>soubor</t>
  </si>
  <si>
    <t>-2084024336</t>
  </si>
  <si>
    <t>https://podminky.urs.cz/item/CS_URS_2025_01/732231007</t>
  </si>
  <si>
    <t>60</t>
  </si>
  <si>
    <t>732231008</t>
  </si>
  <si>
    <t>Akumulační nádrž bez přípravy TUV bez výměníku PN 0,3 o objemu 1000 l vč. izolace</t>
  </si>
  <si>
    <t>453091518</t>
  </si>
  <si>
    <t>https://podminky.urs.cz/item/CS_URS_2025_01/732231008</t>
  </si>
  <si>
    <t>61</t>
  </si>
  <si>
    <t>732331103</t>
  </si>
  <si>
    <t>Nádoby expanzní tlakové pro solární, topné a chladicí soustavy s membránou bez pojistného ventilu se závitovým připojením PN 1,0 o objemu 18 l</t>
  </si>
  <si>
    <t>-1064451788</t>
  </si>
  <si>
    <t>https://podminky.urs.cz/item/CS_URS_2025_01/732331103</t>
  </si>
  <si>
    <t>62</t>
  </si>
  <si>
    <t>732331107</t>
  </si>
  <si>
    <t>Nádoby expanzní tlakové pro solární, topné a chladicí soustavy s membránou bez pojistného ventilu se závitovým připojením PN 1,0 o objemu 80 l</t>
  </si>
  <si>
    <t>1730197602</t>
  </si>
  <si>
    <t>https://podminky.urs.cz/item/CS_URS_2025_01/732331107</t>
  </si>
  <si>
    <t>66</t>
  </si>
  <si>
    <t>732331771</t>
  </si>
  <si>
    <t>Nádoby expanzní tlakové pro topné a chladicí soustavy příslušenství k expanzním nádobám souprava s upínací páskou</t>
  </si>
  <si>
    <t>-1146491998</t>
  </si>
  <si>
    <t>https://podminky.urs.cz/item/CS_URS_2025_01/732331771</t>
  </si>
  <si>
    <t>65</t>
  </si>
  <si>
    <t>732331772</t>
  </si>
  <si>
    <t>Nádoby expanzní tlakové pro topné a chladicí soustavy příslušenství k expanzním nádobám konzole nastavitelná</t>
  </si>
  <si>
    <t>-179108704</t>
  </si>
  <si>
    <t>https://podminky.urs.cz/item/CS_URS_2025_01/732331772</t>
  </si>
  <si>
    <t>63</t>
  </si>
  <si>
    <t>732331777</t>
  </si>
  <si>
    <t>Nádoby expanzní tlakové pro topné a chladicí soustavy příslušenství k expanzním nádobám bezpečnostní uzávěr k měření tlaku G 3/4</t>
  </si>
  <si>
    <t>513114729</t>
  </si>
  <si>
    <t>https://podminky.urs.cz/item/CS_URS_2025_01/732331777</t>
  </si>
  <si>
    <t>64</t>
  </si>
  <si>
    <t>732331778</t>
  </si>
  <si>
    <t>Nádoby expanzní tlakové pro topné a chladicí soustavy příslušenství k expanzním nádobám bezpečnostní uzávěr k měření tlaku G 1</t>
  </si>
  <si>
    <t>502745615</t>
  </si>
  <si>
    <t>https://podminky.urs.cz/item/CS_URS_2025_01/732331778</t>
  </si>
  <si>
    <t>52</t>
  </si>
  <si>
    <t>732421415</t>
  </si>
  <si>
    <t>Čerpadla teplovodní mokroběžná závitová oběhová pro teplovodní vytápění (elektronicky řízená) PN 10, do 110°C DN přípojky/dopravní výška H (m) - čerpací výkon Q (m3/h) DN 25 / do 6,0 m / 4,5 m3/h</t>
  </si>
  <si>
    <t>-1162387300</t>
  </si>
  <si>
    <t>https://podminky.urs.cz/item/CS_URS_2025_01/732421415</t>
  </si>
  <si>
    <t>53</t>
  </si>
  <si>
    <t>732421453</t>
  </si>
  <si>
    <t>Čerpadla teplovodní mokroběžná závitová oběhová pro teplovodní vytápění (elektronicky řízená) PN 10, do 110°C DN přípojky/dopravní výška H (m) - čerpací výkon Q (m3/h) DN 32 / do 6,0 m / 4,5 m3/h</t>
  </si>
  <si>
    <t>-1663163447</t>
  </si>
  <si>
    <t>https://podminky.urs.cz/item/CS_URS_2025_01/732421453</t>
  </si>
  <si>
    <t>54</t>
  </si>
  <si>
    <t>732422202</t>
  </si>
  <si>
    <t>Čerpadla teplovodní mokroběžná přírubová oběhová pro teplovodní vytápění jednodílná PN 6/10, do 110°C DN příruby/dopravní výška H (m) - čerpací výkon Q (m3/h) DN 32/ do 12,0 m / 5,5 m3/h</t>
  </si>
  <si>
    <t>1436204335</t>
  </si>
  <si>
    <t>https://podminky.urs.cz/item/CS_URS_2025_01/732422202</t>
  </si>
  <si>
    <t>55</t>
  </si>
  <si>
    <t>732422214</t>
  </si>
  <si>
    <t>Čerpadla teplovodní mokroběžná přírubová oběhová pro teplovodní vytápění jednodílná PN 6/10, do 110°C DN příruby/dopravní výška H (m) - čerpací výkon Q (m3/h) DN 40/ do 8,0 m / 13,0 m3/h</t>
  </si>
  <si>
    <t>1662958739</t>
  </si>
  <si>
    <t>https://podminky.urs.cz/item/CS_URS_2025_01/732422214</t>
  </si>
  <si>
    <t>56</t>
  </si>
  <si>
    <t>732422224</t>
  </si>
  <si>
    <t>Čerpadla teplovodní mokroběžná přírubová oběhová pro teplovodní vytápění jednodílná PN 6/10, do 110°C DN příruby/dopravní výška H (m) - čerpací výkon Q (m3/h) DN 50/ do 8,0 m / 17,0 m3/h</t>
  </si>
  <si>
    <t>176975140</t>
  </si>
  <si>
    <t>https://podminky.urs.cz/item/CS_URS_2025_01/732422224</t>
  </si>
  <si>
    <t>57</t>
  </si>
  <si>
    <t>732422234</t>
  </si>
  <si>
    <t>Čerpadla teplovodní mokroběžná přírubová oběhová pro teplovodní vytápění jednodílná PN 6/10, do 110°C DN příruby/dopravní výška H (m) - čerpací výkon Q (m3/h) DN 65/ do 10,0 m / 26,0 m3/h</t>
  </si>
  <si>
    <t>-1021520453</t>
  </si>
  <si>
    <t>https://podminky.urs.cz/item/CS_URS_2025_01/732422234</t>
  </si>
  <si>
    <t>58</t>
  </si>
  <si>
    <t>732422242</t>
  </si>
  <si>
    <t>Čerpadla teplovodní mokroběžná přírubová oběhová pro teplovodní vytápění jednodílná PN 6/10, do 110°C DN příruby/dopravní výška H (m) - čerpací výkon Q (m3/h) DN 80/ do 12,0 m / 48,0 m3/h</t>
  </si>
  <si>
    <t>-1648992572</t>
  </si>
  <si>
    <t>https://podminky.urs.cz/item/CS_URS_2025_01/732422242</t>
  </si>
  <si>
    <t>732511685</t>
  </si>
  <si>
    <t xml:space="preserve">Naplnění systému nemrznoucí teplonosnou kapalinou na bázi vyšších glykolů 60 l </t>
  </si>
  <si>
    <t>132071262</t>
  </si>
  <si>
    <t>https://podminky.urs.cz/item/CS_URS_2025_01/732511685</t>
  </si>
  <si>
    <t>733</t>
  </si>
  <si>
    <t>Ústřední vytápění - rozvodné potrubí</t>
  </si>
  <si>
    <t>28</t>
  </si>
  <si>
    <t>733120836</t>
  </si>
  <si>
    <t>Demontáž potrubí z trubek ocelových hladkých Ø přes 133 do 159</t>
  </si>
  <si>
    <t>1629579112</t>
  </si>
  <si>
    <t>https://podminky.urs.cz/item/CS_URS_2025_01/733120836</t>
  </si>
  <si>
    <t>6</t>
  </si>
  <si>
    <t>733121112</t>
  </si>
  <si>
    <t>Potrubí z trubek ocelových hladkých spojovaných svařováním černých bezešvých nízkotlakých T= do +115°C Ø 28/2,6</t>
  </si>
  <si>
    <t>-329542620</t>
  </si>
  <si>
    <t>https://podminky.urs.cz/item/CS_URS_2025_01/733121112</t>
  </si>
  <si>
    <t>7</t>
  </si>
  <si>
    <t>733121114</t>
  </si>
  <si>
    <t>Potrubí z trubek ocelových hladkých spojovaných svařováním černých bezešvých nízkotlakých T= do +115°C Ø 31,8/2,6</t>
  </si>
  <si>
    <t>-135461347</t>
  </si>
  <si>
    <t>https://podminky.urs.cz/item/CS_URS_2025_01/733121114</t>
  </si>
  <si>
    <t>8</t>
  </si>
  <si>
    <t>733121116</t>
  </si>
  <si>
    <t>Potrubí z trubek ocelových hladkých spojovaných svařováním černých bezešvých nízkotlakých T= do +115°C Ø 44,5/3,2</t>
  </si>
  <si>
    <t>2043066772</t>
  </si>
  <si>
    <t>https://podminky.urs.cz/item/CS_URS_2025_01/733121116</t>
  </si>
  <si>
    <t>733121119</t>
  </si>
  <si>
    <t>Potrubí z trubek ocelových hladkých spojovaných svařováním černých bezešvých nízkotlakých T= do +115°C Ø 60,3/4,0</t>
  </si>
  <si>
    <t>503461309</t>
  </si>
  <si>
    <t>https://podminky.urs.cz/item/CS_URS_2025_01/733121119</t>
  </si>
  <si>
    <t>10</t>
  </si>
  <si>
    <t>733121122</t>
  </si>
  <si>
    <t>Potrubí z trubek ocelových hladkých spojovaných svařováním černých bezešvých nízkotlakých T= do +115°C Ø 76/3,2</t>
  </si>
  <si>
    <t>459064356</t>
  </si>
  <si>
    <t>https://podminky.urs.cz/item/CS_URS_2025_01/733121122</t>
  </si>
  <si>
    <t>11</t>
  </si>
  <si>
    <t>733121125</t>
  </si>
  <si>
    <t>Potrubí z trubek ocelových hladkých spojovaných svařováním černých bezešvých nízkotlakých T= do +115°C Ø 89/3,6</t>
  </si>
  <si>
    <t>749565084</t>
  </si>
  <si>
    <t>https://podminky.urs.cz/item/CS_URS_2025_01/733121125</t>
  </si>
  <si>
    <t>733121133</t>
  </si>
  <si>
    <t>Potrubí z trubek ocelových hladkých spojovaných svařováním černých bezešvých nízkotlakých T= do +115°C Ø 133/4,0</t>
  </si>
  <si>
    <t>64607251</t>
  </si>
  <si>
    <t>https://podminky.urs.cz/item/CS_URS_2025_01/733121133</t>
  </si>
  <si>
    <t>734</t>
  </si>
  <si>
    <t>Ústřední vytápění - armatury</t>
  </si>
  <si>
    <t>29</t>
  </si>
  <si>
    <t>734100813</t>
  </si>
  <si>
    <t>Demontáž armatur přírubových se dvěma přírubami přes 100 do DN 150</t>
  </si>
  <si>
    <t>602025714</t>
  </si>
  <si>
    <t>https://podminky.urs.cz/item/CS_URS_2025_01/734100813</t>
  </si>
  <si>
    <t>86</t>
  </si>
  <si>
    <t>734111414.100</t>
  </si>
  <si>
    <t>Ventil přírubový uzavírací přímý DN 50 PN 16 do 100°C ovládaný ručně</t>
  </si>
  <si>
    <t>493358802</t>
  </si>
  <si>
    <t>87</t>
  </si>
  <si>
    <t>734111416.100</t>
  </si>
  <si>
    <t>Ventil přírubový uzavírací přímý DN 65 PN 16 do 100°C ovládaný ručně</t>
  </si>
  <si>
    <t>1953919629</t>
  </si>
  <si>
    <t>88</t>
  </si>
  <si>
    <t>734111417.100</t>
  </si>
  <si>
    <t>Ventil přírubový uzavírací přímý DN 80 PN 16 do 100°C ovládaný ručně</t>
  </si>
  <si>
    <t>542352572</t>
  </si>
  <si>
    <t>89</t>
  </si>
  <si>
    <t>734111421.100</t>
  </si>
  <si>
    <t>Ventil přírubový uzavírací přímý DN 125 PN 16 do 100°C ovládaný ručně</t>
  </si>
  <si>
    <t>-254032376</t>
  </si>
  <si>
    <t>121</t>
  </si>
  <si>
    <t>42265770</t>
  </si>
  <si>
    <t>filtr s vypouštěcí přírubou DN 50x230mm</t>
  </si>
  <si>
    <t>-1588112292</t>
  </si>
  <si>
    <t>122</t>
  </si>
  <si>
    <t>42265773</t>
  </si>
  <si>
    <t>filtr s vypouštěcí přírubou DN 65x290mm</t>
  </si>
  <si>
    <t>-167719103</t>
  </si>
  <si>
    <t>123</t>
  </si>
  <si>
    <t>42265776</t>
  </si>
  <si>
    <t>filtr s vypouštěcí přírubou DN 80x310mm</t>
  </si>
  <si>
    <t>1403325706</t>
  </si>
  <si>
    <t>118</t>
  </si>
  <si>
    <t>42265780</t>
  </si>
  <si>
    <t>filtr s vypouštěcí přírubou DN 125x400mm</t>
  </si>
  <si>
    <t>1326496718</t>
  </si>
  <si>
    <t>72</t>
  </si>
  <si>
    <t>734192314</t>
  </si>
  <si>
    <t>Ostatní přírubové armatury klapky zpětné samočinné PN 16 do 100°C DN 50</t>
  </si>
  <si>
    <t>-373756083</t>
  </si>
  <si>
    <t>https://podminky.urs.cz/item/CS_URS_2025_01/734192314</t>
  </si>
  <si>
    <t>73</t>
  </si>
  <si>
    <t>734192316</t>
  </si>
  <si>
    <t>Ostatní přírubové armatury klapky zpětné samočinné PN 16 do 100°C DN 65</t>
  </si>
  <si>
    <t>1282340963</t>
  </si>
  <si>
    <t>https://podminky.urs.cz/item/CS_URS_2025_01/734192316</t>
  </si>
  <si>
    <t>74</t>
  </si>
  <si>
    <t>734192317</t>
  </si>
  <si>
    <t>Ostatní přírubové armatury klapky zpětné samočinné PN 16 do 100°C DN 80</t>
  </si>
  <si>
    <t>1713312085</t>
  </si>
  <si>
    <t>https://podminky.urs.cz/item/CS_URS_2025_01/734192317</t>
  </si>
  <si>
    <t>75</t>
  </si>
  <si>
    <t>734192321</t>
  </si>
  <si>
    <t>Ostatní přírubové armatury klapky zpětné samočinné PN 16 do 100°C DN 125</t>
  </si>
  <si>
    <t>1031411938</t>
  </si>
  <si>
    <t>https://podminky.urs.cz/item/CS_URS_2025_01/734192321</t>
  </si>
  <si>
    <t>30</t>
  </si>
  <si>
    <t>734200812</t>
  </si>
  <si>
    <t>Demontáž armatur závitových s jedním závitem přes 1/2 do G 1</t>
  </si>
  <si>
    <t>287557489</t>
  </si>
  <si>
    <t>https://podminky.urs.cz/item/CS_URS_2025_01/734200812</t>
  </si>
  <si>
    <t>94</t>
  </si>
  <si>
    <t>734211120</t>
  </si>
  <si>
    <t>Ventily odvzdušňovací závitové automatické PN 14 do 120°C G 1/2</t>
  </si>
  <si>
    <t>-1243209341</t>
  </si>
  <si>
    <t>https://podminky.urs.cz/item/CS_URS_2025_01/734211120</t>
  </si>
  <si>
    <t>76</t>
  </si>
  <si>
    <t>734242414</t>
  </si>
  <si>
    <t>Ventily zpětné závitové PN 16 do 110°C přímé G 1</t>
  </si>
  <si>
    <t>1508588739</t>
  </si>
  <si>
    <t>https://podminky.urs.cz/item/CS_URS_2025_01/734242414</t>
  </si>
  <si>
    <t>77</t>
  </si>
  <si>
    <t>734242416</t>
  </si>
  <si>
    <t>Ventily zpětné závitové PN 16 do 110°C přímé G 6/4</t>
  </si>
  <si>
    <t>805028543</t>
  </si>
  <si>
    <t>https://podminky.urs.cz/item/CS_URS_2025_01/734242416</t>
  </si>
  <si>
    <t>78</t>
  </si>
  <si>
    <t>734242417</t>
  </si>
  <si>
    <t>Ventily zpětné závitové PN 16 do 110°C přímé G 2</t>
  </si>
  <si>
    <t>-1665949112</t>
  </si>
  <si>
    <t>https://podminky.urs.cz/item/CS_URS_2025_01/734242417</t>
  </si>
  <si>
    <t>95</t>
  </si>
  <si>
    <t>734251212</t>
  </si>
  <si>
    <t>Ventily pojistné závitové a čepové rohové provozní tlak od 2,5 do 6 bar G 3/4</t>
  </si>
  <si>
    <t>-334922816</t>
  </si>
  <si>
    <t>https://podminky.urs.cz/item/CS_URS_2025_01/734251212</t>
  </si>
  <si>
    <t>93</t>
  </si>
  <si>
    <t>734291123</t>
  </si>
  <si>
    <t>Ostatní armatury kohouty plnicí a vypouštěcí PN 10 do 90°C G 1/2</t>
  </si>
  <si>
    <t>-81397325</t>
  </si>
  <si>
    <t>https://podminky.urs.cz/item/CS_URS_2025_01/734291123</t>
  </si>
  <si>
    <t>79</t>
  </si>
  <si>
    <t>734291255</t>
  </si>
  <si>
    <t>Ostatní armatury filtry závitové pro topné a chladicí systémy PN 16 do 160°C přímé s vnitřními závity G 1</t>
  </si>
  <si>
    <t>170568583</t>
  </si>
  <si>
    <t>https://podminky.urs.cz/item/CS_URS_2025_01/734291255</t>
  </si>
  <si>
    <t>80</t>
  </si>
  <si>
    <t>734291257</t>
  </si>
  <si>
    <t>Ostatní armatury filtry závitové pro topné a chladicí systémy PN 16 do 160°C přímé s vnitřními závity G 1 1/2</t>
  </si>
  <si>
    <t>290408489</t>
  </si>
  <si>
    <t>https://podminky.urs.cz/item/CS_URS_2025_01/734291257</t>
  </si>
  <si>
    <t>81</t>
  </si>
  <si>
    <t>734291258</t>
  </si>
  <si>
    <t>Ostatní armatury filtry závitové pro topné a chladicí systémy PN 16 do 160°C přímé s vnitřními závity G 2</t>
  </si>
  <si>
    <t>-1662149794</t>
  </si>
  <si>
    <t>https://podminky.urs.cz/item/CS_URS_2025_01/734291258</t>
  </si>
  <si>
    <t>90</t>
  </si>
  <si>
    <t>734292715</t>
  </si>
  <si>
    <t>Ostatní armatury kulové kohouty PN 42 do 185°C přímé vnitřní závit G 1</t>
  </si>
  <si>
    <t>1036859215</t>
  </si>
  <si>
    <t>https://podminky.urs.cz/item/CS_URS_2025_01/734292715</t>
  </si>
  <si>
    <t>92</t>
  </si>
  <si>
    <t>734292717</t>
  </si>
  <si>
    <t>Ostatní armatury kulové kohouty PN 42 do 185°C přímé vnitřní závit G 1 1/2</t>
  </si>
  <si>
    <t>1168646100</t>
  </si>
  <si>
    <t>https://podminky.urs.cz/item/CS_URS_2025_01/734292717</t>
  </si>
  <si>
    <t>91</t>
  </si>
  <si>
    <t>734292718</t>
  </si>
  <si>
    <t>Ostatní armatury kulové kohouty PN 42 do 185°C přímé vnitřní závit G 2</t>
  </si>
  <si>
    <t>-615047284</t>
  </si>
  <si>
    <t>https://podminky.urs.cz/item/CS_URS_2025_01/734292718</t>
  </si>
  <si>
    <t>43</t>
  </si>
  <si>
    <t>734295021</t>
  </si>
  <si>
    <t>Směšovací armatury otopných a chladících systémů ventily závitové PN 10 T= 120°C třícestné se servomotorem G 3/4</t>
  </si>
  <si>
    <t>-907818946</t>
  </si>
  <si>
    <t>https://podminky.urs.cz/item/CS_URS_2025_01/734295021</t>
  </si>
  <si>
    <t>45</t>
  </si>
  <si>
    <t>734295022</t>
  </si>
  <si>
    <t>Směšovací armatury otopných a chladících systémů ventily závitové PN 10 T= 120°C třícestné se servomotorem G 1</t>
  </si>
  <si>
    <t>-223134720</t>
  </si>
  <si>
    <t>https://podminky.urs.cz/item/CS_URS_2025_01/734295022</t>
  </si>
  <si>
    <t>44</t>
  </si>
  <si>
    <t>734295023</t>
  </si>
  <si>
    <t>Směšovací armatury otopných a chladících systémů ventily závitové PN 10 T= 120°C třícestné se servomotorem G 5/4</t>
  </si>
  <si>
    <t>-1295937593</t>
  </si>
  <si>
    <t>https://podminky.urs.cz/item/CS_URS_2025_01/734295023</t>
  </si>
  <si>
    <t>46</t>
  </si>
  <si>
    <t>734295024</t>
  </si>
  <si>
    <t>Směšovací armatury otopných a chladících systémů ventily závitové PN 10 T= 120°C třícestné se servomotorem G 6/4</t>
  </si>
  <si>
    <t>-1967332885</t>
  </si>
  <si>
    <t>https://podminky.urs.cz/item/CS_URS_2025_01/734295024</t>
  </si>
  <si>
    <t>47</t>
  </si>
  <si>
    <t>734295025</t>
  </si>
  <si>
    <t>Směšovací armatury otopných a chladících systémů ventily závitové PN 10 T= 120°C třícestné se servomotorem G 2</t>
  </si>
  <si>
    <t>502873017</t>
  </si>
  <si>
    <t>https://podminky.urs.cz/item/CS_URS_2025_01/734295025</t>
  </si>
  <si>
    <t>48</t>
  </si>
  <si>
    <t>734295025.2</t>
  </si>
  <si>
    <t>Směšovací armatury otopných a chladících systémů ventily závitové PN 10 T= 120°C třícestné se servomotorem G 2 1/2</t>
  </si>
  <si>
    <t>-206929508</t>
  </si>
  <si>
    <t>70</t>
  </si>
  <si>
    <t>734411124</t>
  </si>
  <si>
    <t>Teploměry technické s pevným stonkem a jímkou zadní připojení (axiální) průměr 100 mm délka stonku 75 mm</t>
  </si>
  <si>
    <t>-113508187</t>
  </si>
  <si>
    <t>https://podminky.urs.cz/item/CS_URS_2025_01/734411124</t>
  </si>
  <si>
    <t>71</t>
  </si>
  <si>
    <t>734411129</t>
  </si>
  <si>
    <t>Teploměry technické s pevným stonkem a jímkou zadní připojení (axiální) průměr 100 mm délka stonku 200 mm</t>
  </si>
  <si>
    <t>1032263491</t>
  </si>
  <si>
    <t>https://podminky.urs.cz/item/CS_URS_2025_01/734411129</t>
  </si>
  <si>
    <t>67</t>
  </si>
  <si>
    <t>734421102</t>
  </si>
  <si>
    <t>Tlakoměry s pevným stonkem a zpětnou klapkou spodní připojení (radiální) tlaku 0-16 bar průměru 63 mm</t>
  </si>
  <si>
    <t>-2109555472</t>
  </si>
  <si>
    <t>https://podminky.urs.cz/item/CS_URS_2025_01/734421102</t>
  </si>
  <si>
    <t>68</t>
  </si>
  <si>
    <t>734424101</t>
  </si>
  <si>
    <t>Tlakoměry kondenzační smyčky k přivaření, PN 250 do 300°C zahnuté</t>
  </si>
  <si>
    <t>921319939</t>
  </si>
  <si>
    <t>https://podminky.urs.cz/item/CS_URS_2025_01/734424101</t>
  </si>
  <si>
    <t>69</t>
  </si>
  <si>
    <t>734424912</t>
  </si>
  <si>
    <t>Příslušenství tlakoměrů kohouty čepové s nátrubkovou přípojkou PN 25 do 50°C M 20 x 1,5</t>
  </si>
  <si>
    <t>530757293</t>
  </si>
  <si>
    <t>https://podminky.urs.cz/item/CS_URS_2025_01/734424912</t>
  </si>
  <si>
    <t>35</t>
  </si>
  <si>
    <t>741124642</t>
  </si>
  <si>
    <t>Montáž kabelů měděných topných bez ukončení okruhu 230 V, uložených na konstrukci, délky 32 m</t>
  </si>
  <si>
    <t>1892037613</t>
  </si>
  <si>
    <t>https://podminky.urs.cz/item/CS_URS_2025_01/741124642</t>
  </si>
  <si>
    <t>36</t>
  </si>
  <si>
    <t>RMAT0008</t>
  </si>
  <si>
    <t>kabel topný</t>
  </si>
  <si>
    <t>kpl</t>
  </si>
  <si>
    <t>-877196402</t>
  </si>
  <si>
    <t>37</t>
  </si>
  <si>
    <t>741124634</t>
  </si>
  <si>
    <t>Montáž kabelů měděných topných bez ukončení okruhu 230 V, uložených do stropů, délky 75 m</t>
  </si>
  <si>
    <t>-565929892</t>
  </si>
  <si>
    <t>https://podminky.urs.cz/item/CS_URS_2025_01/741124634</t>
  </si>
  <si>
    <t>34</t>
  </si>
  <si>
    <t>RMAT0007</t>
  </si>
  <si>
    <t>-1017039357</t>
  </si>
  <si>
    <t>751</t>
  </si>
  <si>
    <t>751741112</t>
  </si>
  <si>
    <t>Montáž kompaktního chladiče o výkonu chlazení 275kW</t>
  </si>
  <si>
    <t>-1702366156</t>
  </si>
  <si>
    <t>https://podminky.urs.cz/item/CS_URS_2025_01/751741112</t>
  </si>
  <si>
    <t>Chladící výkon 275 kW, při teplotě okolí 35°C, teplotní spád 6/12°C, chlazené médium ethylen-glykol 30%, SEER=5,27 nebo vyšší, EER=3,41 nebo vyšší, max. proud 201 A (nesmí být překročen), soft-starter, max. akustický výkon 88 dB(A), max. akustický tlak 56 dB(A) v 10m, chladivo R454b, externí set-point, řízení výkonu autonomně, bez oběhových čerpadel, základní komunikace (povolení/blokace chodu, zpětná hláška chod/porucha...), průtokový spínač, vzdálené rozhraní – Bacnet, izolátory chvění, připojení Victaulic, ovládací panel na jednotce, vodní filtr, rozměry 3.395x2.200x2.530mm (DxŠxV), provozní váha 2.247 kg</t>
  </si>
  <si>
    <t>-1341352547</t>
  </si>
  <si>
    <t>31</t>
  </si>
  <si>
    <t>751741112.D</t>
  </si>
  <si>
    <t>Demontáž chladiče kompaktního stávajícího vč. přesunu na novou pozici, napájení trojfázové</t>
  </si>
  <si>
    <t>-1910090685</t>
  </si>
  <si>
    <t>751793001</t>
  </si>
  <si>
    <t>Doplnění chladiva do systému</t>
  </si>
  <si>
    <t>-1891313576</t>
  </si>
  <si>
    <t>https://podminky.urs.cz/item/CS_URS_2025_01/751793001</t>
  </si>
  <si>
    <t>111</t>
  </si>
  <si>
    <t>HZS1291</t>
  </si>
  <si>
    <t>Hodinová zúčtovací sazba pomocný stavební dělník - pomocné stavební práce</t>
  </si>
  <si>
    <t>-1938703175</t>
  </si>
  <si>
    <t>https://podminky.urs.cz/item/CS_URS_2025_01/HZS1291</t>
  </si>
  <si>
    <t>112</t>
  </si>
  <si>
    <t>HZS2131</t>
  </si>
  <si>
    <t>Hodinové zúčtovací sazby profesí PSV provádění stavebních konstrukcí zámečník</t>
  </si>
  <si>
    <t>-1524915929</t>
  </si>
  <si>
    <t>https://podminky.urs.cz/item/CS_URS_2025_01/HZS2131</t>
  </si>
  <si>
    <t>38</t>
  </si>
  <si>
    <t>HZS2222</t>
  </si>
  <si>
    <t>Hodinové zúčtovací sazby profesí PSV provádění stavebních instalací topenář odborný - demontáže stávající zařízení pro zvlhčování</t>
  </si>
  <si>
    <t>144661253</t>
  </si>
  <si>
    <t>https://podminky.urs.cz/item/CS_URS_2025_01/HZS2222</t>
  </si>
  <si>
    <t>109</t>
  </si>
  <si>
    <t>HZS2222.S</t>
  </si>
  <si>
    <t>Hodinové zúčtovací sazby profesí PSV provádění stavebních instalací topenář odborný - napouštění a vypouštění systému</t>
  </si>
  <si>
    <t>1750911980</t>
  </si>
  <si>
    <t>39</t>
  </si>
  <si>
    <t>Hodinové zúčtovací sazby montáží technologických zařízení na stavebních objektech montér vzduchotechniky a chlazení - demontáž stávajícího zónového chlazení u VZT 1</t>
  </si>
  <si>
    <t>2034101351</t>
  </si>
  <si>
    <t>96</t>
  </si>
  <si>
    <t>HZS4131</t>
  </si>
  <si>
    <t>Hodinové zúčtovací sazby ostatních profesí obsluha stavebních strojů a zařízení jeřábník</t>
  </si>
  <si>
    <t>-2043547312</t>
  </si>
  <si>
    <t>https://podminky.urs.cz/item/CS_URS_2025_01/HZS4131</t>
  </si>
  <si>
    <t>108</t>
  </si>
  <si>
    <t>HZS4131.P</t>
  </si>
  <si>
    <t>Pronájem jeřábu</t>
  </si>
  <si>
    <t>-710950737</t>
  </si>
  <si>
    <t>115</t>
  </si>
  <si>
    <t>HZS4232</t>
  </si>
  <si>
    <t>Hodinové zúčtovací sazby ostatních profesí revizní a kontrolní činnost technik odborný - zaregulování, spuštění a zaškolení</t>
  </si>
  <si>
    <t>-250664159</t>
  </si>
  <si>
    <t>https://podminky.urs.cz/item/CS_URS_2025_01/HZS4232</t>
  </si>
  <si>
    <t>Vedlejší rozpočtové náklady</t>
  </si>
  <si>
    <t>VRN1</t>
  </si>
  <si>
    <t>Průzkumné, zeměměřičské a projektové práce</t>
  </si>
  <si>
    <t>110</t>
  </si>
  <si>
    <t>013254000</t>
  </si>
  <si>
    <t>Dokumentace skutečného provedení stavby</t>
  </si>
  <si>
    <t>1024</t>
  </si>
  <si>
    <t>-20230916</t>
  </si>
  <si>
    <t>https://podminky.urs.cz/item/CS_URS_2025_01/013254000</t>
  </si>
  <si>
    <t>VRN4</t>
  </si>
  <si>
    <t>Inženýrská činnost</t>
  </si>
  <si>
    <t>105</t>
  </si>
  <si>
    <t>040001000</t>
  </si>
  <si>
    <t>1523451793</t>
  </si>
  <si>
    <t>https://podminky.urs.cz/item/CS_URS_2025_01/040001000</t>
  </si>
  <si>
    <t>101</t>
  </si>
  <si>
    <t>041103000</t>
  </si>
  <si>
    <t>Dozor projektanta</t>
  </si>
  <si>
    <t>-211427552</t>
  </si>
  <si>
    <t>https://podminky.urs.cz/item/CS_URS_2025_01/041103000</t>
  </si>
  <si>
    <t>116</t>
  </si>
  <si>
    <t>043114000</t>
  </si>
  <si>
    <t>Zkoušky tlakové 500m potrubí</t>
  </si>
  <si>
    <t>-762258430</t>
  </si>
  <si>
    <t>https://podminky.urs.cz/item/CS_URS_2025_01/043114000</t>
  </si>
  <si>
    <t>VRN6</t>
  </si>
  <si>
    <t>Územní vlivy</t>
  </si>
  <si>
    <t>117</t>
  </si>
  <si>
    <t>065103000</t>
  </si>
  <si>
    <t>Mimostaveništní doprava materiálů a výrobků</t>
  </si>
  <si>
    <t>-1393319841</t>
  </si>
  <si>
    <t>https://podminky.urs.cz/item/CS_URS_2025_01/065103000</t>
  </si>
  <si>
    <t>99</t>
  </si>
  <si>
    <t>065203000</t>
  </si>
  <si>
    <t>Mimostaveništní doprava strojů</t>
  </si>
  <si>
    <t>-207054272</t>
  </si>
  <si>
    <t>https://podminky.urs.cz/item/CS_URS_2025_01/065203000</t>
  </si>
  <si>
    <t>VRN8</t>
  </si>
  <si>
    <t>Další náklady na pracovníky</t>
  </si>
  <si>
    <t>106</t>
  </si>
  <si>
    <t>080001000</t>
  </si>
  <si>
    <t>2091737584</t>
  </si>
  <si>
    <t>https://podminky.urs.cz/item/CS_URS_2025_01/080001000</t>
  </si>
  <si>
    <t>114</t>
  </si>
  <si>
    <t>081103000</t>
  </si>
  <si>
    <t>Denní doprava pracovníků na pracoviště</t>
  </si>
  <si>
    <t>1849344503</t>
  </si>
  <si>
    <t>https://podminky.urs.cz/item/CS_URS_2025_01/081103000</t>
  </si>
  <si>
    <t>VRN9</t>
  </si>
  <si>
    <t>Ostatní náklady</t>
  </si>
  <si>
    <t>97</t>
  </si>
  <si>
    <t>092103000</t>
  </si>
  <si>
    <t>Náklady na zkušební provoz</t>
  </si>
  <si>
    <t>-978518105</t>
  </si>
  <si>
    <t>https://podminky.urs.cz/item/CS_URS_2025_01/092103000</t>
  </si>
  <si>
    <t>016-3 - Vzduchotechnika</t>
  </si>
  <si>
    <t>751 - Vzduchotechnika</t>
  </si>
  <si>
    <t xml:space="preserve">    721 - Zdravotechnika - vnitřní kanalizace</t>
  </si>
  <si>
    <t>459.2</t>
  </si>
  <si>
    <t>Odvlhčovací jednotka - vodní chladič,eliminátor kapek,volná komora,vodní ohřívač. Rozměr 1558x1800x1950 (dxšxv). Tlaková ztráta 106Pa. Průtok vzduchu 17780m3/h.Parametry: Vstupní teplota 23°C, 100%, Výstupní teplota 25,5°C, 51% Označení CH8.D+M</t>
  </si>
  <si>
    <t>-14740657</t>
  </si>
  <si>
    <t>459</t>
  </si>
  <si>
    <t xml:space="preserve">Odvlhčovací jednotka - vodní chladič,eliminátor kapek,volná komora,vodní ohřívač. Rozměr 1553x1600x1750 (dxšxv). Tlaková ztráta 77Pa. Průtok vzduchu 11400m3/h. Parametry: Vstupní teplota 23°C, 100%, Výstupní teplota 25,5°C, 51%. Označení CH7. D+M </t>
  </si>
  <si>
    <t>-219371889</t>
  </si>
  <si>
    <t>459.3</t>
  </si>
  <si>
    <t>-420279216</t>
  </si>
  <si>
    <t>751511025</t>
  </si>
  <si>
    <t>Montáž potrubí plechového skupiny I čtyřhranného s přírubou tloušťky plechu 0,8 mm, průřezu přes 0,79 do 1,13 m2</t>
  </si>
  <si>
    <t>1548781680</t>
  </si>
  <si>
    <t>https://podminky.urs.cz/item/CS_URS_2025_01/751511025</t>
  </si>
  <si>
    <t>potrubí vzduchotechnické plechové</t>
  </si>
  <si>
    <t>481379738</t>
  </si>
  <si>
    <t>62,5*1,2 'Přepočtené koeficientem množství</t>
  </si>
  <si>
    <t>751511807</t>
  </si>
  <si>
    <t>Demontáž potrubí plechového skupiny I čtyřhranného s přírubou nebo bez příruby tloušťky plechu 0,8 mm, průřezu přes 0,50 do 1,13 m2</t>
  </si>
  <si>
    <t>1571010548</t>
  </si>
  <si>
    <t>https://podminky.urs.cz/item/CS_URS_2025_01/751511807</t>
  </si>
  <si>
    <t>751613140</t>
  </si>
  <si>
    <t>Montáž ostatních zařízení pro odvod kondenzátu sifonu</t>
  </si>
  <si>
    <t>-103174211</t>
  </si>
  <si>
    <t>https://podminky.urs.cz/item/CS_URS_2025_01/751613140</t>
  </si>
  <si>
    <t>48481003</t>
  </si>
  <si>
    <t>sifon pro odvod kondenzátu</t>
  </si>
  <si>
    <t>851756323</t>
  </si>
  <si>
    <t>713410821</t>
  </si>
  <si>
    <t>Odstranění tepelné izolace potrubí a ohybů pásy nebo rohožemi bez povrchové úpravy ovinutými kolem potrubí a staženými ocelovým drátem ohybů, tloušťka izolace do 50 mm</t>
  </si>
  <si>
    <t>-129348369</t>
  </si>
  <si>
    <t>https://podminky.urs.cz/item/CS_URS_2025_01/713410821</t>
  </si>
  <si>
    <t>713411121</t>
  </si>
  <si>
    <t>Montáž izolace tepelné potrubí a ohybů pásy nebo rohožemi s povrchovou úpravou hliníkovou fólií připevněnými ocelovým drátem potrubí jednovrstvá</t>
  </si>
  <si>
    <t>517954182</t>
  </si>
  <si>
    <t>https://podminky.urs.cz/item/CS_URS_2025_01/713411121</t>
  </si>
  <si>
    <t>63151671</t>
  </si>
  <si>
    <t>rohož izolační z minerální vlny lamelová s Al fólií 50-60kg/m3 tl 40mm</t>
  </si>
  <si>
    <t>-211440436</t>
  </si>
  <si>
    <t>110*1,05 'Přepočtené koeficientem množství</t>
  </si>
  <si>
    <t>721</t>
  </si>
  <si>
    <t>Zdravotechnika - vnitřní kanalizace</t>
  </si>
  <si>
    <t>721171902</t>
  </si>
  <si>
    <t>Opravy odpadního potrubí plastového vsazení odbočky do potrubí DN 40</t>
  </si>
  <si>
    <t>1379193120</t>
  </si>
  <si>
    <t>https://podminky.urs.cz/item/CS_URS_2025_01/721171902</t>
  </si>
  <si>
    <t>721174042</t>
  </si>
  <si>
    <t>Potrubí z trub polypropylenových připojovací DN 40</t>
  </si>
  <si>
    <t>-1675047597</t>
  </si>
  <si>
    <t>https://podminky.urs.cz/item/CS_URS_2025_01/721174042</t>
  </si>
  <si>
    <t>-1115074102</t>
  </si>
  <si>
    <t>693560657</t>
  </si>
  <si>
    <t>922055678</t>
  </si>
  <si>
    <t>Hodinové zúčtovací sazby montáží technologických zařízení na stavebních objektech montér vzduchotechniky a chlazení - demontáž a opětovná montáž ohřívačů a chladičů u jednotky V1 vč. komponentů</t>
  </si>
  <si>
    <t>-1821752704</t>
  </si>
  <si>
    <t>22</t>
  </si>
  <si>
    <t>-56879811</t>
  </si>
  <si>
    <t>183663369</t>
  </si>
  <si>
    <t>-1006501453</t>
  </si>
  <si>
    <t>787456342</t>
  </si>
  <si>
    <t>911650864</t>
  </si>
  <si>
    <t>-1469931805</t>
  </si>
  <si>
    <t>-1573371169</t>
  </si>
  <si>
    <t>-52402135</t>
  </si>
  <si>
    <t>828891817</t>
  </si>
  <si>
    <t>1064192722</t>
  </si>
  <si>
    <t>40</t>
  </si>
  <si>
    <t>-1738633454</t>
  </si>
  <si>
    <t>016-4 - Silnoproud</t>
  </si>
  <si>
    <t>Jan Ražnok</t>
  </si>
  <si>
    <t>COS.EL.SIL</t>
  </si>
  <si>
    <t>Silnoproudá elektroinstalace - výkaz/výměr viz dokumentace D.1.2.5</t>
  </si>
  <si>
    <t>-771325347</t>
  </si>
  <si>
    <t>016-5 - Měření a regulace</t>
  </si>
  <si>
    <t>Vojtěch Pavelek</t>
  </si>
  <si>
    <t xml:space="preserve">    742 - Elektroinstalace - slaboproud</t>
  </si>
  <si>
    <t>742</t>
  </si>
  <si>
    <t>Elektroinstalace - slaboproud</t>
  </si>
  <si>
    <t>COS.MAR</t>
  </si>
  <si>
    <t>Měření a regulace - výkaz/výměr viz dokumentace D.1.2.8</t>
  </si>
  <si>
    <t>-982211590</t>
  </si>
  <si>
    <t>016-6 - VRN</t>
  </si>
  <si>
    <t xml:space="preserve">    VRN2 - Příprava staveniště</t>
  </si>
  <si>
    <t xml:space="preserve">      VRN3 - Zařízení staveniště</t>
  </si>
  <si>
    <t xml:space="preserve">    VRN5 - Finanční náklady</t>
  </si>
  <si>
    <t>-319694612</t>
  </si>
  <si>
    <t>VRN2</t>
  </si>
  <si>
    <t>Příprava staveniště</t>
  </si>
  <si>
    <t>020001000</t>
  </si>
  <si>
    <t>-1044903407</t>
  </si>
  <si>
    <t>https://podminky.urs.cz/item/CS_URS_2025_01/020001000</t>
  </si>
  <si>
    <t>VRN3</t>
  </si>
  <si>
    <t>Zařízení staveniště</t>
  </si>
  <si>
    <t>030001000</t>
  </si>
  <si>
    <t>1680140552</t>
  </si>
  <si>
    <t>https://podminky.urs.cz/item/CS_URS_2025_01/030001000</t>
  </si>
  <si>
    <t>031303000</t>
  </si>
  <si>
    <t>Náklady na zábor</t>
  </si>
  <si>
    <t>810576015</t>
  </si>
  <si>
    <t>https://podminky.urs.cz/item/CS_URS_2025_01/031303000</t>
  </si>
  <si>
    <t>034103000</t>
  </si>
  <si>
    <t>Oplocení staveniště</t>
  </si>
  <si>
    <t>459544027</t>
  </si>
  <si>
    <t>https://podminky.urs.cz/item/CS_URS_2025_01/034103000</t>
  </si>
  <si>
    <t>803192154</t>
  </si>
  <si>
    <t>833836165</t>
  </si>
  <si>
    <t>041424000</t>
  </si>
  <si>
    <t>Koordinátor BOZP</t>
  </si>
  <si>
    <t>489931837</t>
  </si>
  <si>
    <t>https://podminky.urs.cz/item/CS_URS_2025_01/041424000</t>
  </si>
  <si>
    <t>043002000</t>
  </si>
  <si>
    <t>Zkoušky a ostatní měření</t>
  </si>
  <si>
    <t>580403989</t>
  </si>
  <si>
    <t>https://podminky.urs.cz/item/CS_URS_2025_01/043002000</t>
  </si>
  <si>
    <t>VRN5</t>
  </si>
  <si>
    <t>Finanční náklady</t>
  </si>
  <si>
    <t>051002000</t>
  </si>
  <si>
    <t>Pojistné</t>
  </si>
  <si>
    <t>165407647</t>
  </si>
  <si>
    <t>https://podminky.urs.cz/item/CS_URS_2025_01/051002000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</si>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</sst>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45" fillId="0" borderId="27" xfId="0" applyFont="1" applyBorder="1" applyAlignment="1" applyProtection="1">
      <alignment horizontal="left" vertical="center"/>
    </xf>
    <xf numFmtId="0" fontId="46" fillId="0" borderId="1" xfId="0" applyFont="1" applyBorder="1" applyAlignment="1" applyProtection="1">
      <alignment vertical="top"/>
    </xf>
    <xf numFmtId="0" fontId="46" fillId="0" borderId="1" xfId="0" applyFont="1" applyBorder="1" applyAlignment="1" applyProtection="1">
      <alignment horizontal="left" vertical="center"/>
    </xf>
    <xf numFmtId="0" fontId="46" fillId="0" borderId="1" xfId="0" applyFont="1" applyBorder="1" applyAlignment="1" applyProtection="1">
      <alignment horizontal="center" vertical="center"/>
    </xf>
    <xf numFmtId="49" fontId="46" fillId="0" borderId="1" xfId="0" applyNumberFormat="1" applyFont="1" applyBorder="1" applyAlignment="1" applyProtection="1">
      <alignment horizontal="left" vertical="center"/>
    </xf>
    <xf numFmtId="0" fontId="45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0" fontId="37" fillId="0" borderId="1" xfId="0" applyFont="1" applyBorder="1" applyAlignment="1">
      <alignment horizontal="center" vertical="center" wrapText="1"/>
    </xf>
    <xf numFmtId="49" fontId="39" fillId="0" borderId="1" xfId="0" applyNumberFormat="1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HZS1302" TargetMode="External"/><Relationship Id="rId3" Type="http://schemas.openxmlformats.org/officeDocument/2006/relationships/hyperlink" Target="https://podminky.urs.cz/item/CS_URS_2025_01/727111004" TargetMode="External"/><Relationship Id="rId7" Type="http://schemas.openxmlformats.org/officeDocument/2006/relationships/hyperlink" Target="https://podminky.urs.cz/item/CS_URS_2025_01/HZS1292" TargetMode="External"/><Relationship Id="rId2" Type="http://schemas.openxmlformats.org/officeDocument/2006/relationships/hyperlink" Target="https://podminky.urs.cz/item/CS_URS_2025_01/317168053" TargetMode="External"/><Relationship Id="rId1" Type="http://schemas.openxmlformats.org/officeDocument/2006/relationships/hyperlink" Target="https://podminky.urs.cz/item/CS_URS_2025_01/317168052" TargetMode="External"/><Relationship Id="rId6" Type="http://schemas.openxmlformats.org/officeDocument/2006/relationships/hyperlink" Target="https://podminky.urs.cz/item/CS_URS_2025_01/789321211" TargetMode="External"/><Relationship Id="rId11" Type="http://schemas.openxmlformats.org/officeDocument/2006/relationships/drawing" Target="../drawings/drawing2.xml"/><Relationship Id="rId5" Type="http://schemas.openxmlformats.org/officeDocument/2006/relationships/hyperlink" Target="https://podminky.urs.cz/item/CS_URS_2025_01/767995115" TargetMode="External"/><Relationship Id="rId10" Type="http://schemas.openxmlformats.org/officeDocument/2006/relationships/hyperlink" Target="https://podminky.urs.cz/item/CS_URS_2025_01/HZS3211" TargetMode="External"/><Relationship Id="rId4" Type="http://schemas.openxmlformats.org/officeDocument/2006/relationships/hyperlink" Target="https://podminky.urs.cz/item/CS_URS_2025_01/741920321" TargetMode="External"/><Relationship Id="rId9" Type="http://schemas.openxmlformats.org/officeDocument/2006/relationships/hyperlink" Target="https://podminky.urs.cz/item/CS_URS_2025_01/HZS3122" TargetMode="Externa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733121122" TargetMode="External"/><Relationship Id="rId21" Type="http://schemas.openxmlformats.org/officeDocument/2006/relationships/hyperlink" Target="https://podminky.urs.cz/item/CS_URS_2025_01/733120836" TargetMode="External"/><Relationship Id="rId42" Type="http://schemas.openxmlformats.org/officeDocument/2006/relationships/hyperlink" Target="https://podminky.urs.cz/item/CS_URS_2025_01/734291257" TargetMode="External"/><Relationship Id="rId47" Type="http://schemas.openxmlformats.org/officeDocument/2006/relationships/hyperlink" Target="https://podminky.urs.cz/item/CS_URS_2025_01/734295021" TargetMode="External"/><Relationship Id="rId63" Type="http://schemas.openxmlformats.org/officeDocument/2006/relationships/hyperlink" Target="https://podminky.urs.cz/item/CS_URS_2025_01/HZS2222" TargetMode="External"/><Relationship Id="rId68" Type="http://schemas.openxmlformats.org/officeDocument/2006/relationships/hyperlink" Target="https://podminky.urs.cz/item/CS_URS_2025_01/040001000" TargetMode="External"/><Relationship Id="rId2" Type="http://schemas.openxmlformats.org/officeDocument/2006/relationships/hyperlink" Target="https://podminky.urs.cz/item/CS_URS_2025_01/713463212" TargetMode="External"/><Relationship Id="rId16" Type="http://schemas.openxmlformats.org/officeDocument/2006/relationships/hyperlink" Target="https://podminky.urs.cz/item/CS_URS_2025_01/732422214" TargetMode="External"/><Relationship Id="rId29" Type="http://schemas.openxmlformats.org/officeDocument/2006/relationships/hyperlink" Target="https://podminky.urs.cz/item/CS_URS_2025_01/734100813" TargetMode="External"/><Relationship Id="rId11" Type="http://schemas.openxmlformats.org/officeDocument/2006/relationships/hyperlink" Target="https://podminky.urs.cz/item/CS_URS_2025_01/732331777" TargetMode="External"/><Relationship Id="rId24" Type="http://schemas.openxmlformats.org/officeDocument/2006/relationships/hyperlink" Target="https://podminky.urs.cz/item/CS_URS_2025_01/733121116" TargetMode="External"/><Relationship Id="rId32" Type="http://schemas.openxmlformats.org/officeDocument/2006/relationships/hyperlink" Target="https://podminky.urs.cz/item/CS_URS_2025_01/734192317" TargetMode="External"/><Relationship Id="rId37" Type="http://schemas.openxmlformats.org/officeDocument/2006/relationships/hyperlink" Target="https://podminky.urs.cz/item/CS_URS_2025_01/734242416" TargetMode="External"/><Relationship Id="rId40" Type="http://schemas.openxmlformats.org/officeDocument/2006/relationships/hyperlink" Target="https://podminky.urs.cz/item/CS_URS_2025_01/734291123" TargetMode="External"/><Relationship Id="rId45" Type="http://schemas.openxmlformats.org/officeDocument/2006/relationships/hyperlink" Target="https://podminky.urs.cz/item/CS_URS_2025_01/734292717" TargetMode="External"/><Relationship Id="rId53" Type="http://schemas.openxmlformats.org/officeDocument/2006/relationships/hyperlink" Target="https://podminky.urs.cz/item/CS_URS_2025_01/734411129" TargetMode="External"/><Relationship Id="rId58" Type="http://schemas.openxmlformats.org/officeDocument/2006/relationships/hyperlink" Target="https://podminky.urs.cz/item/CS_URS_2025_01/741124634" TargetMode="External"/><Relationship Id="rId66" Type="http://schemas.openxmlformats.org/officeDocument/2006/relationships/hyperlink" Target="https://podminky.urs.cz/item/CS_URS_2025_01/HZS4232" TargetMode="External"/><Relationship Id="rId74" Type="http://schemas.openxmlformats.org/officeDocument/2006/relationships/hyperlink" Target="https://podminky.urs.cz/item/CS_URS_2025_01/081103000" TargetMode="External"/><Relationship Id="rId5" Type="http://schemas.openxmlformats.org/officeDocument/2006/relationships/hyperlink" Target="https://podminky.urs.cz/item/CS_URS_2025_01/732231007" TargetMode="External"/><Relationship Id="rId61" Type="http://schemas.openxmlformats.org/officeDocument/2006/relationships/hyperlink" Target="https://podminky.urs.cz/item/CS_URS_2025_01/HZS1291" TargetMode="External"/><Relationship Id="rId19" Type="http://schemas.openxmlformats.org/officeDocument/2006/relationships/hyperlink" Target="https://podminky.urs.cz/item/CS_URS_2025_01/732422242" TargetMode="External"/><Relationship Id="rId14" Type="http://schemas.openxmlformats.org/officeDocument/2006/relationships/hyperlink" Target="https://podminky.urs.cz/item/CS_URS_2025_01/732421453" TargetMode="External"/><Relationship Id="rId22" Type="http://schemas.openxmlformats.org/officeDocument/2006/relationships/hyperlink" Target="https://podminky.urs.cz/item/CS_URS_2025_01/733121112" TargetMode="External"/><Relationship Id="rId27" Type="http://schemas.openxmlformats.org/officeDocument/2006/relationships/hyperlink" Target="https://podminky.urs.cz/item/CS_URS_2025_01/733121125" TargetMode="External"/><Relationship Id="rId30" Type="http://schemas.openxmlformats.org/officeDocument/2006/relationships/hyperlink" Target="https://podminky.urs.cz/item/CS_URS_2025_01/734192314" TargetMode="External"/><Relationship Id="rId35" Type="http://schemas.openxmlformats.org/officeDocument/2006/relationships/hyperlink" Target="https://podminky.urs.cz/item/CS_URS_2025_01/734211120" TargetMode="External"/><Relationship Id="rId43" Type="http://schemas.openxmlformats.org/officeDocument/2006/relationships/hyperlink" Target="https://podminky.urs.cz/item/CS_URS_2025_01/734291258" TargetMode="External"/><Relationship Id="rId48" Type="http://schemas.openxmlformats.org/officeDocument/2006/relationships/hyperlink" Target="https://podminky.urs.cz/item/CS_URS_2025_01/734295022" TargetMode="External"/><Relationship Id="rId56" Type="http://schemas.openxmlformats.org/officeDocument/2006/relationships/hyperlink" Target="https://podminky.urs.cz/item/CS_URS_2025_01/734424912" TargetMode="External"/><Relationship Id="rId64" Type="http://schemas.openxmlformats.org/officeDocument/2006/relationships/hyperlink" Target="https://podminky.urs.cz/item/CS_URS_2025_01/HZS3211" TargetMode="External"/><Relationship Id="rId69" Type="http://schemas.openxmlformats.org/officeDocument/2006/relationships/hyperlink" Target="https://podminky.urs.cz/item/CS_URS_2025_01/041103000" TargetMode="External"/><Relationship Id="rId8" Type="http://schemas.openxmlformats.org/officeDocument/2006/relationships/hyperlink" Target="https://podminky.urs.cz/item/CS_URS_2025_01/732331107" TargetMode="External"/><Relationship Id="rId51" Type="http://schemas.openxmlformats.org/officeDocument/2006/relationships/hyperlink" Target="https://podminky.urs.cz/item/CS_URS_2025_01/734295025" TargetMode="External"/><Relationship Id="rId72" Type="http://schemas.openxmlformats.org/officeDocument/2006/relationships/hyperlink" Target="https://podminky.urs.cz/item/CS_URS_2025_01/065203000" TargetMode="External"/><Relationship Id="rId3" Type="http://schemas.openxmlformats.org/officeDocument/2006/relationships/hyperlink" Target="https://podminky.urs.cz/item/CS_URS_2025_01/713491212" TargetMode="External"/><Relationship Id="rId12" Type="http://schemas.openxmlformats.org/officeDocument/2006/relationships/hyperlink" Target="https://podminky.urs.cz/item/CS_URS_2025_01/732331778" TargetMode="External"/><Relationship Id="rId17" Type="http://schemas.openxmlformats.org/officeDocument/2006/relationships/hyperlink" Target="https://podminky.urs.cz/item/CS_URS_2025_01/732422224" TargetMode="External"/><Relationship Id="rId25" Type="http://schemas.openxmlformats.org/officeDocument/2006/relationships/hyperlink" Target="https://podminky.urs.cz/item/CS_URS_2025_01/733121119" TargetMode="External"/><Relationship Id="rId33" Type="http://schemas.openxmlformats.org/officeDocument/2006/relationships/hyperlink" Target="https://podminky.urs.cz/item/CS_URS_2025_01/734192321" TargetMode="External"/><Relationship Id="rId38" Type="http://schemas.openxmlformats.org/officeDocument/2006/relationships/hyperlink" Target="https://podminky.urs.cz/item/CS_URS_2025_01/734242417" TargetMode="External"/><Relationship Id="rId46" Type="http://schemas.openxmlformats.org/officeDocument/2006/relationships/hyperlink" Target="https://podminky.urs.cz/item/CS_URS_2025_01/734292718" TargetMode="External"/><Relationship Id="rId59" Type="http://schemas.openxmlformats.org/officeDocument/2006/relationships/hyperlink" Target="https://podminky.urs.cz/item/CS_URS_2025_01/751741112" TargetMode="External"/><Relationship Id="rId67" Type="http://schemas.openxmlformats.org/officeDocument/2006/relationships/hyperlink" Target="https://podminky.urs.cz/item/CS_URS_2025_01/013254000" TargetMode="External"/><Relationship Id="rId20" Type="http://schemas.openxmlformats.org/officeDocument/2006/relationships/hyperlink" Target="https://podminky.urs.cz/item/CS_URS_2025_01/732511685" TargetMode="External"/><Relationship Id="rId41" Type="http://schemas.openxmlformats.org/officeDocument/2006/relationships/hyperlink" Target="https://podminky.urs.cz/item/CS_URS_2025_01/734291255" TargetMode="External"/><Relationship Id="rId54" Type="http://schemas.openxmlformats.org/officeDocument/2006/relationships/hyperlink" Target="https://podminky.urs.cz/item/CS_URS_2025_01/734421102" TargetMode="External"/><Relationship Id="rId62" Type="http://schemas.openxmlformats.org/officeDocument/2006/relationships/hyperlink" Target="https://podminky.urs.cz/item/CS_URS_2025_01/HZS2131" TargetMode="External"/><Relationship Id="rId70" Type="http://schemas.openxmlformats.org/officeDocument/2006/relationships/hyperlink" Target="https://podminky.urs.cz/item/CS_URS_2025_01/043114000" TargetMode="External"/><Relationship Id="rId75" Type="http://schemas.openxmlformats.org/officeDocument/2006/relationships/hyperlink" Target="https://podminky.urs.cz/item/CS_URS_2025_01/092103000" TargetMode="External"/><Relationship Id="rId1" Type="http://schemas.openxmlformats.org/officeDocument/2006/relationships/hyperlink" Target="https://podminky.urs.cz/item/CS_URS_2025_01/713463211" TargetMode="External"/><Relationship Id="rId6" Type="http://schemas.openxmlformats.org/officeDocument/2006/relationships/hyperlink" Target="https://podminky.urs.cz/item/CS_URS_2025_01/732231008" TargetMode="External"/><Relationship Id="rId15" Type="http://schemas.openxmlformats.org/officeDocument/2006/relationships/hyperlink" Target="https://podminky.urs.cz/item/CS_URS_2025_01/732422202" TargetMode="External"/><Relationship Id="rId23" Type="http://schemas.openxmlformats.org/officeDocument/2006/relationships/hyperlink" Target="https://podminky.urs.cz/item/CS_URS_2025_01/733121114" TargetMode="External"/><Relationship Id="rId28" Type="http://schemas.openxmlformats.org/officeDocument/2006/relationships/hyperlink" Target="https://podminky.urs.cz/item/CS_URS_2025_01/733121133" TargetMode="External"/><Relationship Id="rId36" Type="http://schemas.openxmlformats.org/officeDocument/2006/relationships/hyperlink" Target="https://podminky.urs.cz/item/CS_URS_2025_01/734242414" TargetMode="External"/><Relationship Id="rId49" Type="http://schemas.openxmlformats.org/officeDocument/2006/relationships/hyperlink" Target="https://podminky.urs.cz/item/CS_URS_2025_01/734295023" TargetMode="External"/><Relationship Id="rId57" Type="http://schemas.openxmlformats.org/officeDocument/2006/relationships/hyperlink" Target="https://podminky.urs.cz/item/CS_URS_2025_01/741124642" TargetMode="External"/><Relationship Id="rId10" Type="http://schemas.openxmlformats.org/officeDocument/2006/relationships/hyperlink" Target="https://podminky.urs.cz/item/CS_URS_2025_01/732331772" TargetMode="External"/><Relationship Id="rId31" Type="http://schemas.openxmlformats.org/officeDocument/2006/relationships/hyperlink" Target="https://podminky.urs.cz/item/CS_URS_2025_01/734192316" TargetMode="External"/><Relationship Id="rId44" Type="http://schemas.openxmlformats.org/officeDocument/2006/relationships/hyperlink" Target="https://podminky.urs.cz/item/CS_URS_2025_01/734292715" TargetMode="External"/><Relationship Id="rId52" Type="http://schemas.openxmlformats.org/officeDocument/2006/relationships/hyperlink" Target="https://podminky.urs.cz/item/CS_URS_2025_01/734411124" TargetMode="External"/><Relationship Id="rId60" Type="http://schemas.openxmlformats.org/officeDocument/2006/relationships/hyperlink" Target="https://podminky.urs.cz/item/CS_URS_2025_01/751793001" TargetMode="External"/><Relationship Id="rId65" Type="http://schemas.openxmlformats.org/officeDocument/2006/relationships/hyperlink" Target="https://podminky.urs.cz/item/CS_URS_2025_01/HZS4131" TargetMode="External"/><Relationship Id="rId73" Type="http://schemas.openxmlformats.org/officeDocument/2006/relationships/hyperlink" Target="https://podminky.urs.cz/item/CS_URS_2025_01/080001000" TargetMode="External"/><Relationship Id="rId4" Type="http://schemas.openxmlformats.org/officeDocument/2006/relationships/hyperlink" Target="https://podminky.urs.cz/item/CS_URS_2025_01/732112139" TargetMode="External"/><Relationship Id="rId9" Type="http://schemas.openxmlformats.org/officeDocument/2006/relationships/hyperlink" Target="https://podminky.urs.cz/item/CS_URS_2025_01/732331771" TargetMode="External"/><Relationship Id="rId13" Type="http://schemas.openxmlformats.org/officeDocument/2006/relationships/hyperlink" Target="https://podminky.urs.cz/item/CS_URS_2025_01/732421415" TargetMode="External"/><Relationship Id="rId18" Type="http://schemas.openxmlformats.org/officeDocument/2006/relationships/hyperlink" Target="https://podminky.urs.cz/item/CS_URS_2025_01/732422234" TargetMode="External"/><Relationship Id="rId39" Type="http://schemas.openxmlformats.org/officeDocument/2006/relationships/hyperlink" Target="https://podminky.urs.cz/item/CS_URS_2025_01/734251212" TargetMode="External"/><Relationship Id="rId34" Type="http://schemas.openxmlformats.org/officeDocument/2006/relationships/hyperlink" Target="https://podminky.urs.cz/item/CS_URS_2025_01/734200812" TargetMode="External"/><Relationship Id="rId50" Type="http://schemas.openxmlformats.org/officeDocument/2006/relationships/hyperlink" Target="https://podminky.urs.cz/item/CS_URS_2025_01/734295024" TargetMode="External"/><Relationship Id="rId55" Type="http://schemas.openxmlformats.org/officeDocument/2006/relationships/hyperlink" Target="https://podminky.urs.cz/item/CS_URS_2025_01/734424101" TargetMode="External"/><Relationship Id="rId76" Type="http://schemas.openxmlformats.org/officeDocument/2006/relationships/drawing" Target="../drawings/drawing3.xml"/><Relationship Id="rId7" Type="http://schemas.openxmlformats.org/officeDocument/2006/relationships/hyperlink" Target="https://podminky.urs.cz/item/CS_URS_2025_01/732331103" TargetMode="External"/><Relationship Id="rId71" Type="http://schemas.openxmlformats.org/officeDocument/2006/relationships/hyperlink" Target="https://podminky.urs.cz/item/CS_URS_2025_01/065103000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734411129" TargetMode="External"/><Relationship Id="rId13" Type="http://schemas.openxmlformats.org/officeDocument/2006/relationships/hyperlink" Target="https://podminky.urs.cz/item/CS_URS_2025_01/HZS4232" TargetMode="External"/><Relationship Id="rId18" Type="http://schemas.openxmlformats.org/officeDocument/2006/relationships/hyperlink" Target="https://podminky.urs.cz/item/CS_URS_2025_01/065203000" TargetMode="External"/><Relationship Id="rId3" Type="http://schemas.openxmlformats.org/officeDocument/2006/relationships/hyperlink" Target="https://podminky.urs.cz/item/CS_URS_2025_01/751613140" TargetMode="External"/><Relationship Id="rId21" Type="http://schemas.openxmlformats.org/officeDocument/2006/relationships/hyperlink" Target="https://podminky.urs.cz/item/CS_URS_2025_01/092103000" TargetMode="External"/><Relationship Id="rId7" Type="http://schemas.openxmlformats.org/officeDocument/2006/relationships/hyperlink" Target="https://podminky.urs.cz/item/CS_URS_2025_01/721174042" TargetMode="External"/><Relationship Id="rId12" Type="http://schemas.openxmlformats.org/officeDocument/2006/relationships/hyperlink" Target="https://podminky.urs.cz/item/CS_URS_2025_01/HZS4131" TargetMode="External"/><Relationship Id="rId17" Type="http://schemas.openxmlformats.org/officeDocument/2006/relationships/hyperlink" Target="https://podminky.urs.cz/item/CS_URS_2025_01/065103000" TargetMode="External"/><Relationship Id="rId2" Type="http://schemas.openxmlformats.org/officeDocument/2006/relationships/hyperlink" Target="https://podminky.urs.cz/item/CS_URS_2025_01/751511807" TargetMode="External"/><Relationship Id="rId16" Type="http://schemas.openxmlformats.org/officeDocument/2006/relationships/hyperlink" Target="https://podminky.urs.cz/item/CS_URS_2025_01/041103000" TargetMode="External"/><Relationship Id="rId20" Type="http://schemas.openxmlformats.org/officeDocument/2006/relationships/hyperlink" Target="https://podminky.urs.cz/item/CS_URS_2025_01/081103000" TargetMode="External"/><Relationship Id="rId1" Type="http://schemas.openxmlformats.org/officeDocument/2006/relationships/hyperlink" Target="https://podminky.urs.cz/item/CS_URS_2025_01/751511025" TargetMode="External"/><Relationship Id="rId6" Type="http://schemas.openxmlformats.org/officeDocument/2006/relationships/hyperlink" Target="https://podminky.urs.cz/item/CS_URS_2025_01/721171902" TargetMode="External"/><Relationship Id="rId11" Type="http://schemas.openxmlformats.org/officeDocument/2006/relationships/hyperlink" Target="https://podminky.urs.cz/item/CS_URS_2025_01/HZS3211" TargetMode="External"/><Relationship Id="rId5" Type="http://schemas.openxmlformats.org/officeDocument/2006/relationships/hyperlink" Target="https://podminky.urs.cz/item/CS_URS_2025_01/713411121" TargetMode="External"/><Relationship Id="rId15" Type="http://schemas.openxmlformats.org/officeDocument/2006/relationships/hyperlink" Target="https://podminky.urs.cz/item/CS_URS_2025_01/040001000" TargetMode="External"/><Relationship Id="rId10" Type="http://schemas.openxmlformats.org/officeDocument/2006/relationships/hyperlink" Target="https://podminky.urs.cz/item/CS_URS_2025_01/HZS2131" TargetMode="External"/><Relationship Id="rId19" Type="http://schemas.openxmlformats.org/officeDocument/2006/relationships/hyperlink" Target="https://podminky.urs.cz/item/CS_URS_2025_01/080001000" TargetMode="External"/><Relationship Id="rId4" Type="http://schemas.openxmlformats.org/officeDocument/2006/relationships/hyperlink" Target="https://podminky.urs.cz/item/CS_URS_2025_01/713410821" TargetMode="External"/><Relationship Id="rId9" Type="http://schemas.openxmlformats.org/officeDocument/2006/relationships/hyperlink" Target="https://podminky.urs.cz/item/CS_URS_2025_01/HZS1291" TargetMode="External"/><Relationship Id="rId14" Type="http://schemas.openxmlformats.org/officeDocument/2006/relationships/hyperlink" Target="https://podminky.urs.cz/item/CS_URS_2025_01/013254000" TargetMode="External"/><Relationship Id="rId22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041424000" TargetMode="External"/><Relationship Id="rId3" Type="http://schemas.openxmlformats.org/officeDocument/2006/relationships/hyperlink" Target="https://podminky.urs.cz/item/CS_URS_2025_01/030001000" TargetMode="External"/><Relationship Id="rId7" Type="http://schemas.openxmlformats.org/officeDocument/2006/relationships/hyperlink" Target="https://podminky.urs.cz/item/CS_URS_2025_01/041103000" TargetMode="External"/><Relationship Id="rId2" Type="http://schemas.openxmlformats.org/officeDocument/2006/relationships/hyperlink" Target="https://podminky.urs.cz/item/CS_URS_2025_01/020001000" TargetMode="External"/><Relationship Id="rId1" Type="http://schemas.openxmlformats.org/officeDocument/2006/relationships/hyperlink" Target="https://podminky.urs.cz/item/CS_URS_2025_01/013254000" TargetMode="External"/><Relationship Id="rId6" Type="http://schemas.openxmlformats.org/officeDocument/2006/relationships/hyperlink" Target="https://podminky.urs.cz/item/CS_URS_2025_01/040001000" TargetMode="External"/><Relationship Id="rId11" Type="http://schemas.openxmlformats.org/officeDocument/2006/relationships/drawing" Target="../drawings/drawing7.xml"/><Relationship Id="rId5" Type="http://schemas.openxmlformats.org/officeDocument/2006/relationships/hyperlink" Target="https://podminky.urs.cz/item/CS_URS_2025_01/034103000" TargetMode="External"/><Relationship Id="rId10" Type="http://schemas.openxmlformats.org/officeDocument/2006/relationships/hyperlink" Target="https://podminky.urs.cz/item/CS_URS_2025_01/051002000" TargetMode="External"/><Relationship Id="rId4" Type="http://schemas.openxmlformats.org/officeDocument/2006/relationships/hyperlink" Target="https://podminky.urs.cz/item/CS_URS_2025_01/031303000" TargetMode="External"/><Relationship Id="rId9" Type="http://schemas.openxmlformats.org/officeDocument/2006/relationships/hyperlink" Target="https://podminky.urs.cz/item/CS_URS_2025_01/043002000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2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46"/>
      <c r="AS2" s="346"/>
      <c r="AT2" s="346"/>
      <c r="AU2" s="346"/>
      <c r="AV2" s="346"/>
      <c r="AW2" s="346"/>
      <c r="AX2" s="346"/>
      <c r="AY2" s="346"/>
      <c r="AZ2" s="346"/>
      <c r="BA2" s="346"/>
      <c r="BB2" s="346"/>
      <c r="BC2" s="346"/>
      <c r="BD2" s="346"/>
      <c r="BE2" s="346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30" t="s">
        <v>14</v>
      </c>
      <c r="L5" s="331"/>
      <c r="M5" s="331"/>
      <c r="N5" s="331"/>
      <c r="O5" s="331"/>
      <c r="P5" s="331"/>
      <c r="Q5" s="331"/>
      <c r="R5" s="331"/>
      <c r="S5" s="331"/>
      <c r="T5" s="331"/>
      <c r="U5" s="331"/>
      <c r="V5" s="331"/>
      <c r="W5" s="331"/>
      <c r="X5" s="331"/>
      <c r="Y5" s="331"/>
      <c r="Z5" s="331"/>
      <c r="AA5" s="331"/>
      <c r="AB5" s="331"/>
      <c r="AC5" s="331"/>
      <c r="AD5" s="331"/>
      <c r="AE5" s="331"/>
      <c r="AF5" s="331"/>
      <c r="AG5" s="331"/>
      <c r="AH5" s="331"/>
      <c r="AI5" s="331"/>
      <c r="AJ5" s="331"/>
      <c r="AK5" s="331"/>
      <c r="AL5" s="331"/>
      <c r="AM5" s="331"/>
      <c r="AN5" s="331"/>
      <c r="AO5" s="331"/>
      <c r="AP5" s="22"/>
      <c r="AQ5" s="22"/>
      <c r="AR5" s="20"/>
      <c r="BE5" s="327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32" t="s">
        <v>17</v>
      </c>
      <c r="L6" s="331"/>
      <c r="M6" s="331"/>
      <c r="N6" s="331"/>
      <c r="O6" s="331"/>
      <c r="P6" s="331"/>
      <c r="Q6" s="331"/>
      <c r="R6" s="331"/>
      <c r="S6" s="331"/>
      <c r="T6" s="331"/>
      <c r="U6" s="331"/>
      <c r="V6" s="331"/>
      <c r="W6" s="331"/>
      <c r="X6" s="331"/>
      <c r="Y6" s="331"/>
      <c r="Z6" s="331"/>
      <c r="AA6" s="331"/>
      <c r="AB6" s="331"/>
      <c r="AC6" s="331"/>
      <c r="AD6" s="331"/>
      <c r="AE6" s="331"/>
      <c r="AF6" s="331"/>
      <c r="AG6" s="331"/>
      <c r="AH6" s="331"/>
      <c r="AI6" s="331"/>
      <c r="AJ6" s="331"/>
      <c r="AK6" s="331"/>
      <c r="AL6" s="331"/>
      <c r="AM6" s="331"/>
      <c r="AN6" s="331"/>
      <c r="AO6" s="331"/>
      <c r="AP6" s="22"/>
      <c r="AQ6" s="22"/>
      <c r="AR6" s="20"/>
      <c r="BE6" s="328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28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28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28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28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28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28"/>
      <c r="BS12" s="17" t="s">
        <v>6</v>
      </c>
    </row>
    <row r="13" spans="1:74" s="1" customFormat="1" ht="12" customHeight="1">
      <c r="B13" s="21"/>
      <c r="C13" s="22"/>
      <c r="D13" s="29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32</v>
      </c>
      <c r="AO13" s="22"/>
      <c r="AP13" s="22"/>
      <c r="AQ13" s="22"/>
      <c r="AR13" s="20"/>
      <c r="BE13" s="328"/>
      <c r="BS13" s="17" t="s">
        <v>6</v>
      </c>
    </row>
    <row r="14" spans="1:74" ht="12.75">
      <c r="B14" s="21"/>
      <c r="C14" s="22"/>
      <c r="D14" s="22"/>
      <c r="E14" s="333" t="s">
        <v>32</v>
      </c>
      <c r="F14" s="334"/>
      <c r="G14" s="334"/>
      <c r="H14" s="334"/>
      <c r="I14" s="334"/>
      <c r="J14" s="334"/>
      <c r="K14" s="334"/>
      <c r="L14" s="334"/>
      <c r="M14" s="334"/>
      <c r="N14" s="334"/>
      <c r="O14" s="334"/>
      <c r="P14" s="334"/>
      <c r="Q14" s="334"/>
      <c r="R14" s="334"/>
      <c r="S14" s="334"/>
      <c r="T14" s="334"/>
      <c r="U14" s="334"/>
      <c r="V14" s="334"/>
      <c r="W14" s="334"/>
      <c r="X14" s="334"/>
      <c r="Y14" s="334"/>
      <c r="Z14" s="334"/>
      <c r="AA14" s="334"/>
      <c r="AB14" s="334"/>
      <c r="AC14" s="334"/>
      <c r="AD14" s="334"/>
      <c r="AE14" s="334"/>
      <c r="AF14" s="334"/>
      <c r="AG14" s="334"/>
      <c r="AH14" s="334"/>
      <c r="AI14" s="334"/>
      <c r="AJ14" s="334"/>
      <c r="AK14" s="29" t="s">
        <v>29</v>
      </c>
      <c r="AL14" s="22"/>
      <c r="AM14" s="22"/>
      <c r="AN14" s="31" t="s">
        <v>32</v>
      </c>
      <c r="AO14" s="22"/>
      <c r="AP14" s="22"/>
      <c r="AQ14" s="22"/>
      <c r="AR14" s="20"/>
      <c r="BE14" s="328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28"/>
      <c r="BS15" s="17" t="s">
        <v>4</v>
      </c>
    </row>
    <row r="16" spans="1:74" s="1" customFormat="1" ht="12" customHeight="1">
      <c r="B16" s="21"/>
      <c r="C16" s="22"/>
      <c r="D16" s="29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34</v>
      </c>
      <c r="AO16" s="22"/>
      <c r="AP16" s="22"/>
      <c r="AQ16" s="22"/>
      <c r="AR16" s="20"/>
      <c r="BE16" s="328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29</v>
      </c>
      <c r="AL17" s="22"/>
      <c r="AM17" s="22"/>
      <c r="AN17" s="27" t="s">
        <v>36</v>
      </c>
      <c r="AO17" s="22"/>
      <c r="AP17" s="22"/>
      <c r="AQ17" s="22"/>
      <c r="AR17" s="20"/>
      <c r="BE17" s="328"/>
      <c r="BS17" s="17" t="s">
        <v>37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28"/>
      <c r="BS18" s="17" t="s">
        <v>6</v>
      </c>
    </row>
    <row r="19" spans="1:71" s="1" customFormat="1" ht="12" customHeight="1">
      <c r="B19" s="21"/>
      <c r="C19" s="22"/>
      <c r="D19" s="29" t="s">
        <v>38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28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39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28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28"/>
    </row>
    <row r="22" spans="1:71" s="1" customFormat="1" ht="12" customHeight="1">
      <c r="B22" s="21"/>
      <c r="C22" s="22"/>
      <c r="D22" s="29" t="s">
        <v>40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28"/>
    </row>
    <row r="23" spans="1:71" s="1" customFormat="1" ht="47.25" customHeight="1">
      <c r="B23" s="21"/>
      <c r="C23" s="22"/>
      <c r="D23" s="22"/>
      <c r="E23" s="335" t="s">
        <v>41</v>
      </c>
      <c r="F23" s="335"/>
      <c r="G23" s="335"/>
      <c r="H23" s="335"/>
      <c r="I23" s="335"/>
      <c r="J23" s="335"/>
      <c r="K23" s="335"/>
      <c r="L23" s="335"/>
      <c r="M23" s="335"/>
      <c r="N23" s="335"/>
      <c r="O23" s="335"/>
      <c r="P23" s="335"/>
      <c r="Q23" s="335"/>
      <c r="R23" s="335"/>
      <c r="S23" s="335"/>
      <c r="T23" s="335"/>
      <c r="U23" s="335"/>
      <c r="V23" s="335"/>
      <c r="W23" s="335"/>
      <c r="X23" s="335"/>
      <c r="Y23" s="335"/>
      <c r="Z23" s="335"/>
      <c r="AA23" s="335"/>
      <c r="AB23" s="335"/>
      <c r="AC23" s="335"/>
      <c r="AD23" s="335"/>
      <c r="AE23" s="335"/>
      <c r="AF23" s="335"/>
      <c r="AG23" s="335"/>
      <c r="AH23" s="335"/>
      <c r="AI23" s="335"/>
      <c r="AJ23" s="335"/>
      <c r="AK23" s="335"/>
      <c r="AL23" s="335"/>
      <c r="AM23" s="335"/>
      <c r="AN23" s="335"/>
      <c r="AO23" s="22"/>
      <c r="AP23" s="22"/>
      <c r="AQ23" s="22"/>
      <c r="AR23" s="20"/>
      <c r="BE23" s="328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28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28"/>
    </row>
    <row r="26" spans="1:71" s="2" customFormat="1" ht="25.9" customHeight="1">
      <c r="A26" s="34"/>
      <c r="B26" s="35"/>
      <c r="C26" s="36"/>
      <c r="D26" s="37" t="s">
        <v>42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36">
        <f>ROUND(AG54,2)</f>
        <v>0</v>
      </c>
      <c r="AL26" s="337"/>
      <c r="AM26" s="337"/>
      <c r="AN26" s="337"/>
      <c r="AO26" s="337"/>
      <c r="AP26" s="36"/>
      <c r="AQ26" s="36"/>
      <c r="AR26" s="39"/>
      <c r="BE26" s="328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28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38" t="s">
        <v>43</v>
      </c>
      <c r="M28" s="338"/>
      <c r="N28" s="338"/>
      <c r="O28" s="338"/>
      <c r="P28" s="338"/>
      <c r="Q28" s="36"/>
      <c r="R28" s="36"/>
      <c r="S28" s="36"/>
      <c r="T28" s="36"/>
      <c r="U28" s="36"/>
      <c r="V28" s="36"/>
      <c r="W28" s="338" t="s">
        <v>44</v>
      </c>
      <c r="X28" s="338"/>
      <c r="Y28" s="338"/>
      <c r="Z28" s="338"/>
      <c r="AA28" s="338"/>
      <c r="AB28" s="338"/>
      <c r="AC28" s="338"/>
      <c r="AD28" s="338"/>
      <c r="AE28" s="338"/>
      <c r="AF28" s="36"/>
      <c r="AG28" s="36"/>
      <c r="AH28" s="36"/>
      <c r="AI28" s="36"/>
      <c r="AJ28" s="36"/>
      <c r="AK28" s="338" t="s">
        <v>45</v>
      </c>
      <c r="AL28" s="338"/>
      <c r="AM28" s="338"/>
      <c r="AN28" s="338"/>
      <c r="AO28" s="338"/>
      <c r="AP28" s="36"/>
      <c r="AQ28" s="36"/>
      <c r="AR28" s="39"/>
      <c r="BE28" s="328"/>
    </row>
    <row r="29" spans="1:71" s="3" customFormat="1" ht="14.45" customHeight="1">
      <c r="B29" s="40"/>
      <c r="C29" s="41"/>
      <c r="D29" s="29" t="s">
        <v>46</v>
      </c>
      <c r="E29" s="41"/>
      <c r="F29" s="29" t="s">
        <v>47</v>
      </c>
      <c r="G29" s="41"/>
      <c r="H29" s="41"/>
      <c r="I29" s="41"/>
      <c r="J29" s="41"/>
      <c r="K29" s="41"/>
      <c r="L29" s="341">
        <v>0.21</v>
      </c>
      <c r="M29" s="340"/>
      <c r="N29" s="340"/>
      <c r="O29" s="340"/>
      <c r="P29" s="340"/>
      <c r="Q29" s="41"/>
      <c r="R29" s="41"/>
      <c r="S29" s="41"/>
      <c r="T29" s="41"/>
      <c r="U29" s="41"/>
      <c r="V29" s="41"/>
      <c r="W29" s="339">
        <f>ROUND(AZ54, 2)</f>
        <v>0</v>
      </c>
      <c r="X29" s="340"/>
      <c r="Y29" s="340"/>
      <c r="Z29" s="340"/>
      <c r="AA29" s="340"/>
      <c r="AB29" s="340"/>
      <c r="AC29" s="340"/>
      <c r="AD29" s="340"/>
      <c r="AE29" s="340"/>
      <c r="AF29" s="41"/>
      <c r="AG29" s="41"/>
      <c r="AH29" s="41"/>
      <c r="AI29" s="41"/>
      <c r="AJ29" s="41"/>
      <c r="AK29" s="339">
        <f>ROUND(AV54, 2)</f>
        <v>0</v>
      </c>
      <c r="AL29" s="340"/>
      <c r="AM29" s="340"/>
      <c r="AN29" s="340"/>
      <c r="AO29" s="340"/>
      <c r="AP29" s="41"/>
      <c r="AQ29" s="41"/>
      <c r="AR29" s="42"/>
      <c r="BE29" s="329"/>
    </row>
    <row r="30" spans="1:71" s="3" customFormat="1" ht="14.45" customHeight="1">
      <c r="B30" s="40"/>
      <c r="C30" s="41"/>
      <c r="D30" s="41"/>
      <c r="E30" s="41"/>
      <c r="F30" s="29" t="s">
        <v>48</v>
      </c>
      <c r="G30" s="41"/>
      <c r="H30" s="41"/>
      <c r="I30" s="41"/>
      <c r="J30" s="41"/>
      <c r="K30" s="41"/>
      <c r="L30" s="341">
        <v>0.12</v>
      </c>
      <c r="M30" s="340"/>
      <c r="N30" s="340"/>
      <c r="O30" s="340"/>
      <c r="P30" s="340"/>
      <c r="Q30" s="41"/>
      <c r="R30" s="41"/>
      <c r="S30" s="41"/>
      <c r="T30" s="41"/>
      <c r="U30" s="41"/>
      <c r="V30" s="41"/>
      <c r="W30" s="339">
        <f>ROUND(BA54, 2)</f>
        <v>0</v>
      </c>
      <c r="X30" s="340"/>
      <c r="Y30" s="340"/>
      <c r="Z30" s="340"/>
      <c r="AA30" s="340"/>
      <c r="AB30" s="340"/>
      <c r="AC30" s="340"/>
      <c r="AD30" s="340"/>
      <c r="AE30" s="340"/>
      <c r="AF30" s="41"/>
      <c r="AG30" s="41"/>
      <c r="AH30" s="41"/>
      <c r="AI30" s="41"/>
      <c r="AJ30" s="41"/>
      <c r="AK30" s="339">
        <f>ROUND(AW54, 2)</f>
        <v>0</v>
      </c>
      <c r="AL30" s="340"/>
      <c r="AM30" s="340"/>
      <c r="AN30" s="340"/>
      <c r="AO30" s="340"/>
      <c r="AP30" s="41"/>
      <c r="AQ30" s="41"/>
      <c r="AR30" s="42"/>
      <c r="BE30" s="329"/>
    </row>
    <row r="31" spans="1:71" s="3" customFormat="1" ht="14.45" hidden="1" customHeight="1">
      <c r="B31" s="40"/>
      <c r="C31" s="41"/>
      <c r="D31" s="41"/>
      <c r="E31" s="41"/>
      <c r="F31" s="29" t="s">
        <v>49</v>
      </c>
      <c r="G31" s="41"/>
      <c r="H31" s="41"/>
      <c r="I31" s="41"/>
      <c r="J31" s="41"/>
      <c r="K31" s="41"/>
      <c r="L31" s="341">
        <v>0.21</v>
      </c>
      <c r="M31" s="340"/>
      <c r="N31" s="340"/>
      <c r="O31" s="340"/>
      <c r="P31" s="340"/>
      <c r="Q31" s="41"/>
      <c r="R31" s="41"/>
      <c r="S31" s="41"/>
      <c r="T31" s="41"/>
      <c r="U31" s="41"/>
      <c r="V31" s="41"/>
      <c r="W31" s="339">
        <f>ROUND(BB54, 2)</f>
        <v>0</v>
      </c>
      <c r="X31" s="340"/>
      <c r="Y31" s="340"/>
      <c r="Z31" s="340"/>
      <c r="AA31" s="340"/>
      <c r="AB31" s="340"/>
      <c r="AC31" s="340"/>
      <c r="AD31" s="340"/>
      <c r="AE31" s="340"/>
      <c r="AF31" s="41"/>
      <c r="AG31" s="41"/>
      <c r="AH31" s="41"/>
      <c r="AI31" s="41"/>
      <c r="AJ31" s="41"/>
      <c r="AK31" s="339">
        <v>0</v>
      </c>
      <c r="AL31" s="340"/>
      <c r="AM31" s="340"/>
      <c r="AN31" s="340"/>
      <c r="AO31" s="340"/>
      <c r="AP31" s="41"/>
      <c r="AQ31" s="41"/>
      <c r="AR31" s="42"/>
      <c r="BE31" s="329"/>
    </row>
    <row r="32" spans="1:71" s="3" customFormat="1" ht="14.45" hidden="1" customHeight="1">
      <c r="B32" s="40"/>
      <c r="C32" s="41"/>
      <c r="D32" s="41"/>
      <c r="E32" s="41"/>
      <c r="F32" s="29" t="s">
        <v>50</v>
      </c>
      <c r="G32" s="41"/>
      <c r="H32" s="41"/>
      <c r="I32" s="41"/>
      <c r="J32" s="41"/>
      <c r="K32" s="41"/>
      <c r="L32" s="341">
        <v>0.12</v>
      </c>
      <c r="M32" s="340"/>
      <c r="N32" s="340"/>
      <c r="O32" s="340"/>
      <c r="P32" s="340"/>
      <c r="Q32" s="41"/>
      <c r="R32" s="41"/>
      <c r="S32" s="41"/>
      <c r="T32" s="41"/>
      <c r="U32" s="41"/>
      <c r="V32" s="41"/>
      <c r="W32" s="339">
        <f>ROUND(BC54, 2)</f>
        <v>0</v>
      </c>
      <c r="X32" s="340"/>
      <c r="Y32" s="340"/>
      <c r="Z32" s="340"/>
      <c r="AA32" s="340"/>
      <c r="AB32" s="340"/>
      <c r="AC32" s="340"/>
      <c r="AD32" s="340"/>
      <c r="AE32" s="340"/>
      <c r="AF32" s="41"/>
      <c r="AG32" s="41"/>
      <c r="AH32" s="41"/>
      <c r="AI32" s="41"/>
      <c r="AJ32" s="41"/>
      <c r="AK32" s="339">
        <v>0</v>
      </c>
      <c r="AL32" s="340"/>
      <c r="AM32" s="340"/>
      <c r="AN32" s="340"/>
      <c r="AO32" s="340"/>
      <c r="AP32" s="41"/>
      <c r="AQ32" s="41"/>
      <c r="AR32" s="42"/>
      <c r="BE32" s="329"/>
    </row>
    <row r="33" spans="1:57" s="3" customFormat="1" ht="14.45" hidden="1" customHeight="1">
      <c r="B33" s="40"/>
      <c r="C33" s="41"/>
      <c r="D33" s="41"/>
      <c r="E33" s="41"/>
      <c r="F33" s="29" t="s">
        <v>51</v>
      </c>
      <c r="G33" s="41"/>
      <c r="H33" s="41"/>
      <c r="I33" s="41"/>
      <c r="J33" s="41"/>
      <c r="K33" s="41"/>
      <c r="L33" s="341">
        <v>0</v>
      </c>
      <c r="M33" s="340"/>
      <c r="N33" s="340"/>
      <c r="O33" s="340"/>
      <c r="P33" s="340"/>
      <c r="Q33" s="41"/>
      <c r="R33" s="41"/>
      <c r="S33" s="41"/>
      <c r="T33" s="41"/>
      <c r="U33" s="41"/>
      <c r="V33" s="41"/>
      <c r="W33" s="339">
        <f>ROUND(BD54, 2)</f>
        <v>0</v>
      </c>
      <c r="X33" s="340"/>
      <c r="Y33" s="340"/>
      <c r="Z33" s="340"/>
      <c r="AA33" s="340"/>
      <c r="AB33" s="340"/>
      <c r="AC33" s="340"/>
      <c r="AD33" s="340"/>
      <c r="AE33" s="340"/>
      <c r="AF33" s="41"/>
      <c r="AG33" s="41"/>
      <c r="AH33" s="41"/>
      <c r="AI33" s="41"/>
      <c r="AJ33" s="41"/>
      <c r="AK33" s="339">
        <v>0</v>
      </c>
      <c r="AL33" s="340"/>
      <c r="AM33" s="340"/>
      <c r="AN33" s="340"/>
      <c r="AO33" s="340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52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53</v>
      </c>
      <c r="U35" s="45"/>
      <c r="V35" s="45"/>
      <c r="W35" s="45"/>
      <c r="X35" s="345" t="s">
        <v>54</v>
      </c>
      <c r="Y35" s="343"/>
      <c r="Z35" s="343"/>
      <c r="AA35" s="343"/>
      <c r="AB35" s="343"/>
      <c r="AC35" s="45"/>
      <c r="AD35" s="45"/>
      <c r="AE35" s="45"/>
      <c r="AF35" s="45"/>
      <c r="AG35" s="45"/>
      <c r="AH35" s="45"/>
      <c r="AI35" s="45"/>
      <c r="AJ35" s="45"/>
      <c r="AK35" s="342">
        <f>SUM(AK26:AK33)</f>
        <v>0</v>
      </c>
      <c r="AL35" s="343"/>
      <c r="AM35" s="343"/>
      <c r="AN35" s="343"/>
      <c r="AO35" s="344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55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016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07" t="str">
        <f>K6</f>
        <v>Pavilon V/A – odvlhčení COS</v>
      </c>
      <c r="M45" s="308"/>
      <c r="N45" s="308"/>
      <c r="O45" s="308"/>
      <c r="P45" s="308"/>
      <c r="Q45" s="308"/>
      <c r="R45" s="308"/>
      <c r="S45" s="308"/>
      <c r="T45" s="308"/>
      <c r="U45" s="308"/>
      <c r="V45" s="308"/>
      <c r="W45" s="308"/>
      <c r="X45" s="308"/>
      <c r="Y45" s="308"/>
      <c r="Z45" s="308"/>
      <c r="AA45" s="308"/>
      <c r="AB45" s="308"/>
      <c r="AC45" s="308"/>
      <c r="AD45" s="308"/>
      <c r="AE45" s="308"/>
      <c r="AF45" s="308"/>
      <c r="AG45" s="308"/>
      <c r="AH45" s="308"/>
      <c r="AI45" s="308"/>
      <c r="AJ45" s="308"/>
      <c r="AK45" s="308"/>
      <c r="AL45" s="308"/>
      <c r="AM45" s="308"/>
      <c r="AN45" s="308"/>
      <c r="AO45" s="308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>Slezská nemocnice v Opavě, pavilon V/A,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309" t="str">
        <f>IF(AN8= "","",AN8)</f>
        <v>19. 6. 2025</v>
      </c>
      <c r="AN47" s="309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2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Slezská nemocnice v Opavě, příspěvková organizace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33</v>
      </c>
      <c r="AJ49" s="36"/>
      <c r="AK49" s="36"/>
      <c r="AL49" s="36"/>
      <c r="AM49" s="310" t="str">
        <f>IF(E17="","",E17)</f>
        <v>Ventistav VRBNO s.r.o.</v>
      </c>
      <c r="AN49" s="311"/>
      <c r="AO49" s="311"/>
      <c r="AP49" s="311"/>
      <c r="AQ49" s="36"/>
      <c r="AR49" s="39"/>
      <c r="AS49" s="312" t="s">
        <v>56</v>
      </c>
      <c r="AT49" s="313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31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38</v>
      </c>
      <c r="AJ50" s="36"/>
      <c r="AK50" s="36"/>
      <c r="AL50" s="36"/>
      <c r="AM50" s="310" t="str">
        <f>IF(E20="","",E20)</f>
        <v>Miroslav Hoško</v>
      </c>
      <c r="AN50" s="311"/>
      <c r="AO50" s="311"/>
      <c r="AP50" s="311"/>
      <c r="AQ50" s="36"/>
      <c r="AR50" s="39"/>
      <c r="AS50" s="314"/>
      <c r="AT50" s="315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16"/>
      <c r="AT51" s="317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18" t="s">
        <v>57</v>
      </c>
      <c r="D52" s="319"/>
      <c r="E52" s="319"/>
      <c r="F52" s="319"/>
      <c r="G52" s="319"/>
      <c r="H52" s="66"/>
      <c r="I52" s="321" t="s">
        <v>58</v>
      </c>
      <c r="J52" s="319"/>
      <c r="K52" s="319"/>
      <c r="L52" s="319"/>
      <c r="M52" s="319"/>
      <c r="N52" s="319"/>
      <c r="O52" s="319"/>
      <c r="P52" s="319"/>
      <c r="Q52" s="319"/>
      <c r="R52" s="319"/>
      <c r="S52" s="319"/>
      <c r="T52" s="319"/>
      <c r="U52" s="319"/>
      <c r="V52" s="319"/>
      <c r="W52" s="319"/>
      <c r="X52" s="319"/>
      <c r="Y52" s="319"/>
      <c r="Z52" s="319"/>
      <c r="AA52" s="319"/>
      <c r="AB52" s="319"/>
      <c r="AC52" s="319"/>
      <c r="AD52" s="319"/>
      <c r="AE52" s="319"/>
      <c r="AF52" s="319"/>
      <c r="AG52" s="320" t="s">
        <v>59</v>
      </c>
      <c r="AH52" s="319"/>
      <c r="AI52" s="319"/>
      <c r="AJ52" s="319"/>
      <c r="AK52" s="319"/>
      <c r="AL52" s="319"/>
      <c r="AM52" s="319"/>
      <c r="AN52" s="321" t="s">
        <v>60</v>
      </c>
      <c r="AO52" s="319"/>
      <c r="AP52" s="319"/>
      <c r="AQ52" s="67" t="s">
        <v>61</v>
      </c>
      <c r="AR52" s="39"/>
      <c r="AS52" s="68" t="s">
        <v>62</v>
      </c>
      <c r="AT52" s="69" t="s">
        <v>63</v>
      </c>
      <c r="AU52" s="69" t="s">
        <v>64</v>
      </c>
      <c r="AV52" s="69" t="s">
        <v>65</v>
      </c>
      <c r="AW52" s="69" t="s">
        <v>66</v>
      </c>
      <c r="AX52" s="69" t="s">
        <v>67</v>
      </c>
      <c r="AY52" s="69" t="s">
        <v>68</v>
      </c>
      <c r="AZ52" s="69" t="s">
        <v>69</v>
      </c>
      <c r="BA52" s="69" t="s">
        <v>70</v>
      </c>
      <c r="BB52" s="69" t="s">
        <v>71</v>
      </c>
      <c r="BC52" s="69" t="s">
        <v>72</v>
      </c>
      <c r="BD52" s="70" t="s">
        <v>73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74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25">
        <f>ROUND(SUM(AG55:AG60),2)</f>
        <v>0</v>
      </c>
      <c r="AH54" s="325"/>
      <c r="AI54" s="325"/>
      <c r="AJ54" s="325"/>
      <c r="AK54" s="325"/>
      <c r="AL54" s="325"/>
      <c r="AM54" s="325"/>
      <c r="AN54" s="326">
        <f t="shared" ref="AN54:AN60" si="0">SUM(AG54,AT54)</f>
        <v>0</v>
      </c>
      <c r="AO54" s="326"/>
      <c r="AP54" s="326"/>
      <c r="AQ54" s="78" t="s">
        <v>19</v>
      </c>
      <c r="AR54" s="79"/>
      <c r="AS54" s="80">
        <f>ROUND(SUM(AS55:AS60),2)</f>
        <v>0</v>
      </c>
      <c r="AT54" s="81">
        <f t="shared" ref="AT54:AT60" si="1">ROUND(SUM(AV54:AW54),2)</f>
        <v>0</v>
      </c>
      <c r="AU54" s="82">
        <f>ROUND(SUM(AU55:AU60),5)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ROUND(SUM(AZ55:AZ60),2)</f>
        <v>0</v>
      </c>
      <c r="BA54" s="81">
        <f>ROUND(SUM(BA55:BA60),2)</f>
        <v>0</v>
      </c>
      <c r="BB54" s="81">
        <f>ROUND(SUM(BB55:BB60),2)</f>
        <v>0</v>
      </c>
      <c r="BC54" s="81">
        <f>ROUND(SUM(BC55:BC60),2)</f>
        <v>0</v>
      </c>
      <c r="BD54" s="83">
        <f>ROUND(SUM(BD55:BD60),2)</f>
        <v>0</v>
      </c>
      <c r="BS54" s="84" t="s">
        <v>75</v>
      </c>
      <c r="BT54" s="84" t="s">
        <v>76</v>
      </c>
      <c r="BU54" s="85" t="s">
        <v>77</v>
      </c>
      <c r="BV54" s="84" t="s">
        <v>78</v>
      </c>
      <c r="BW54" s="84" t="s">
        <v>5</v>
      </c>
      <c r="BX54" s="84" t="s">
        <v>79</v>
      </c>
      <c r="CL54" s="84" t="s">
        <v>19</v>
      </c>
    </row>
    <row r="55" spans="1:91" s="7" customFormat="1" ht="16.5" customHeight="1">
      <c r="A55" s="86" t="s">
        <v>80</v>
      </c>
      <c r="B55" s="87"/>
      <c r="C55" s="88"/>
      <c r="D55" s="322" t="s">
        <v>81</v>
      </c>
      <c r="E55" s="322"/>
      <c r="F55" s="322"/>
      <c r="G55" s="322"/>
      <c r="H55" s="322"/>
      <c r="I55" s="89"/>
      <c r="J55" s="322" t="s">
        <v>82</v>
      </c>
      <c r="K55" s="322"/>
      <c r="L55" s="322"/>
      <c r="M55" s="322"/>
      <c r="N55" s="322"/>
      <c r="O55" s="322"/>
      <c r="P55" s="322"/>
      <c r="Q55" s="322"/>
      <c r="R55" s="322"/>
      <c r="S55" s="322"/>
      <c r="T55" s="322"/>
      <c r="U55" s="322"/>
      <c r="V55" s="322"/>
      <c r="W55" s="322"/>
      <c r="X55" s="322"/>
      <c r="Y55" s="322"/>
      <c r="Z55" s="322"/>
      <c r="AA55" s="322"/>
      <c r="AB55" s="322"/>
      <c r="AC55" s="322"/>
      <c r="AD55" s="322"/>
      <c r="AE55" s="322"/>
      <c r="AF55" s="322"/>
      <c r="AG55" s="323">
        <f>'016-1 - Stavební úpravy'!J30</f>
        <v>0</v>
      </c>
      <c r="AH55" s="324"/>
      <c r="AI55" s="324"/>
      <c r="AJ55" s="324"/>
      <c r="AK55" s="324"/>
      <c r="AL55" s="324"/>
      <c r="AM55" s="324"/>
      <c r="AN55" s="323">
        <f t="shared" si="0"/>
        <v>0</v>
      </c>
      <c r="AO55" s="324"/>
      <c r="AP55" s="324"/>
      <c r="AQ55" s="90" t="s">
        <v>83</v>
      </c>
      <c r="AR55" s="91"/>
      <c r="AS55" s="92">
        <v>0</v>
      </c>
      <c r="AT55" s="93">
        <f t="shared" si="1"/>
        <v>0</v>
      </c>
      <c r="AU55" s="94">
        <f>'016-1 - Stavební úpravy'!P87</f>
        <v>0</v>
      </c>
      <c r="AV55" s="93">
        <f>'016-1 - Stavební úpravy'!J33</f>
        <v>0</v>
      </c>
      <c r="AW55" s="93">
        <f>'016-1 - Stavební úpravy'!J34</f>
        <v>0</v>
      </c>
      <c r="AX55" s="93">
        <f>'016-1 - Stavební úpravy'!J35</f>
        <v>0</v>
      </c>
      <c r="AY55" s="93">
        <f>'016-1 - Stavební úpravy'!J36</f>
        <v>0</v>
      </c>
      <c r="AZ55" s="93">
        <f>'016-1 - Stavební úpravy'!F33</f>
        <v>0</v>
      </c>
      <c r="BA55" s="93">
        <f>'016-1 - Stavební úpravy'!F34</f>
        <v>0</v>
      </c>
      <c r="BB55" s="93">
        <f>'016-1 - Stavební úpravy'!F35</f>
        <v>0</v>
      </c>
      <c r="BC55" s="93">
        <f>'016-1 - Stavební úpravy'!F36</f>
        <v>0</v>
      </c>
      <c r="BD55" s="95">
        <f>'016-1 - Stavební úpravy'!F37</f>
        <v>0</v>
      </c>
      <c r="BT55" s="96" t="s">
        <v>84</v>
      </c>
      <c r="BV55" s="96" t="s">
        <v>78</v>
      </c>
      <c r="BW55" s="96" t="s">
        <v>85</v>
      </c>
      <c r="BX55" s="96" t="s">
        <v>5</v>
      </c>
      <c r="CL55" s="96" t="s">
        <v>19</v>
      </c>
      <c r="CM55" s="96" t="s">
        <v>86</v>
      </c>
    </row>
    <row r="56" spans="1:91" s="7" customFormat="1" ht="16.5" customHeight="1">
      <c r="A56" s="86" t="s">
        <v>80</v>
      </c>
      <c r="B56" s="87"/>
      <c r="C56" s="88"/>
      <c r="D56" s="322" t="s">
        <v>87</v>
      </c>
      <c r="E56" s="322"/>
      <c r="F56" s="322"/>
      <c r="G56" s="322"/>
      <c r="H56" s="322"/>
      <c r="I56" s="89"/>
      <c r="J56" s="322" t="s">
        <v>88</v>
      </c>
      <c r="K56" s="322"/>
      <c r="L56" s="322"/>
      <c r="M56" s="322"/>
      <c r="N56" s="322"/>
      <c r="O56" s="322"/>
      <c r="P56" s="322"/>
      <c r="Q56" s="322"/>
      <c r="R56" s="322"/>
      <c r="S56" s="322"/>
      <c r="T56" s="322"/>
      <c r="U56" s="322"/>
      <c r="V56" s="322"/>
      <c r="W56" s="322"/>
      <c r="X56" s="322"/>
      <c r="Y56" s="322"/>
      <c r="Z56" s="322"/>
      <c r="AA56" s="322"/>
      <c r="AB56" s="322"/>
      <c r="AC56" s="322"/>
      <c r="AD56" s="322"/>
      <c r="AE56" s="322"/>
      <c r="AF56" s="322"/>
      <c r="AG56" s="323">
        <f>'016-2 - Technologie odvlh...'!J30</f>
        <v>0</v>
      </c>
      <c r="AH56" s="324"/>
      <c r="AI56" s="324"/>
      <c r="AJ56" s="324"/>
      <c r="AK56" s="324"/>
      <c r="AL56" s="324"/>
      <c r="AM56" s="324"/>
      <c r="AN56" s="323">
        <f t="shared" si="0"/>
        <v>0</v>
      </c>
      <c r="AO56" s="324"/>
      <c r="AP56" s="324"/>
      <c r="AQ56" s="90" t="s">
        <v>83</v>
      </c>
      <c r="AR56" s="91"/>
      <c r="AS56" s="92">
        <v>0</v>
      </c>
      <c r="AT56" s="93">
        <f t="shared" si="1"/>
        <v>0</v>
      </c>
      <c r="AU56" s="94">
        <f>'016-2 - Technologie odvlh...'!P93</f>
        <v>0</v>
      </c>
      <c r="AV56" s="93">
        <f>'016-2 - Technologie odvlh...'!J33</f>
        <v>0</v>
      </c>
      <c r="AW56" s="93">
        <f>'016-2 - Technologie odvlh...'!J34</f>
        <v>0</v>
      </c>
      <c r="AX56" s="93">
        <f>'016-2 - Technologie odvlh...'!J35</f>
        <v>0</v>
      </c>
      <c r="AY56" s="93">
        <f>'016-2 - Technologie odvlh...'!J36</f>
        <v>0</v>
      </c>
      <c r="AZ56" s="93">
        <f>'016-2 - Technologie odvlh...'!F33</f>
        <v>0</v>
      </c>
      <c r="BA56" s="93">
        <f>'016-2 - Technologie odvlh...'!F34</f>
        <v>0</v>
      </c>
      <c r="BB56" s="93">
        <f>'016-2 - Technologie odvlh...'!F35</f>
        <v>0</v>
      </c>
      <c r="BC56" s="93">
        <f>'016-2 - Technologie odvlh...'!F36</f>
        <v>0</v>
      </c>
      <c r="BD56" s="95">
        <f>'016-2 - Technologie odvlh...'!F37</f>
        <v>0</v>
      </c>
      <c r="BT56" s="96" t="s">
        <v>84</v>
      </c>
      <c r="BV56" s="96" t="s">
        <v>78</v>
      </c>
      <c r="BW56" s="96" t="s">
        <v>89</v>
      </c>
      <c r="BX56" s="96" t="s">
        <v>5</v>
      </c>
      <c r="CL56" s="96" t="s">
        <v>19</v>
      </c>
      <c r="CM56" s="96" t="s">
        <v>86</v>
      </c>
    </row>
    <row r="57" spans="1:91" s="7" customFormat="1" ht="16.5" customHeight="1">
      <c r="A57" s="86" t="s">
        <v>80</v>
      </c>
      <c r="B57" s="87"/>
      <c r="C57" s="88"/>
      <c r="D57" s="322" t="s">
        <v>90</v>
      </c>
      <c r="E57" s="322"/>
      <c r="F57" s="322"/>
      <c r="G57" s="322"/>
      <c r="H57" s="322"/>
      <c r="I57" s="89"/>
      <c r="J57" s="322" t="s">
        <v>91</v>
      </c>
      <c r="K57" s="322"/>
      <c r="L57" s="322"/>
      <c r="M57" s="322"/>
      <c r="N57" s="322"/>
      <c r="O57" s="322"/>
      <c r="P57" s="322"/>
      <c r="Q57" s="322"/>
      <c r="R57" s="322"/>
      <c r="S57" s="322"/>
      <c r="T57" s="322"/>
      <c r="U57" s="322"/>
      <c r="V57" s="322"/>
      <c r="W57" s="322"/>
      <c r="X57" s="322"/>
      <c r="Y57" s="322"/>
      <c r="Z57" s="322"/>
      <c r="AA57" s="322"/>
      <c r="AB57" s="322"/>
      <c r="AC57" s="322"/>
      <c r="AD57" s="322"/>
      <c r="AE57" s="322"/>
      <c r="AF57" s="322"/>
      <c r="AG57" s="323">
        <f>'016-3 - Vzduchotechnika'!J30</f>
        <v>0</v>
      </c>
      <c r="AH57" s="324"/>
      <c r="AI57" s="324"/>
      <c r="AJ57" s="324"/>
      <c r="AK57" s="324"/>
      <c r="AL57" s="324"/>
      <c r="AM57" s="324"/>
      <c r="AN57" s="323">
        <f t="shared" si="0"/>
        <v>0</v>
      </c>
      <c r="AO57" s="324"/>
      <c r="AP57" s="324"/>
      <c r="AQ57" s="90" t="s">
        <v>83</v>
      </c>
      <c r="AR57" s="91"/>
      <c r="AS57" s="92">
        <v>0</v>
      </c>
      <c r="AT57" s="93">
        <f t="shared" si="1"/>
        <v>0</v>
      </c>
      <c r="AU57" s="94">
        <f>'016-3 - Vzduchotechnika'!P91</f>
        <v>0</v>
      </c>
      <c r="AV57" s="93">
        <f>'016-3 - Vzduchotechnika'!J33</f>
        <v>0</v>
      </c>
      <c r="AW57" s="93">
        <f>'016-3 - Vzduchotechnika'!J34</f>
        <v>0</v>
      </c>
      <c r="AX57" s="93">
        <f>'016-3 - Vzduchotechnika'!J35</f>
        <v>0</v>
      </c>
      <c r="AY57" s="93">
        <f>'016-3 - Vzduchotechnika'!J36</f>
        <v>0</v>
      </c>
      <c r="AZ57" s="93">
        <f>'016-3 - Vzduchotechnika'!F33</f>
        <v>0</v>
      </c>
      <c r="BA57" s="93">
        <f>'016-3 - Vzduchotechnika'!F34</f>
        <v>0</v>
      </c>
      <c r="BB57" s="93">
        <f>'016-3 - Vzduchotechnika'!F35</f>
        <v>0</v>
      </c>
      <c r="BC57" s="93">
        <f>'016-3 - Vzduchotechnika'!F36</f>
        <v>0</v>
      </c>
      <c r="BD57" s="95">
        <f>'016-3 - Vzduchotechnika'!F37</f>
        <v>0</v>
      </c>
      <c r="BT57" s="96" t="s">
        <v>84</v>
      </c>
      <c r="BV57" s="96" t="s">
        <v>78</v>
      </c>
      <c r="BW57" s="96" t="s">
        <v>92</v>
      </c>
      <c r="BX57" s="96" t="s">
        <v>5</v>
      </c>
      <c r="CL57" s="96" t="s">
        <v>19</v>
      </c>
      <c r="CM57" s="96" t="s">
        <v>86</v>
      </c>
    </row>
    <row r="58" spans="1:91" s="7" customFormat="1" ht="16.5" customHeight="1">
      <c r="A58" s="86" t="s">
        <v>80</v>
      </c>
      <c r="B58" s="87"/>
      <c r="C58" s="88"/>
      <c r="D58" s="322" t="s">
        <v>93</v>
      </c>
      <c r="E58" s="322"/>
      <c r="F58" s="322"/>
      <c r="G58" s="322"/>
      <c r="H58" s="322"/>
      <c r="I58" s="89"/>
      <c r="J58" s="322" t="s">
        <v>94</v>
      </c>
      <c r="K58" s="322"/>
      <c r="L58" s="322"/>
      <c r="M58" s="322"/>
      <c r="N58" s="322"/>
      <c r="O58" s="322"/>
      <c r="P58" s="322"/>
      <c r="Q58" s="322"/>
      <c r="R58" s="322"/>
      <c r="S58" s="322"/>
      <c r="T58" s="322"/>
      <c r="U58" s="322"/>
      <c r="V58" s="322"/>
      <c r="W58" s="322"/>
      <c r="X58" s="322"/>
      <c r="Y58" s="322"/>
      <c r="Z58" s="322"/>
      <c r="AA58" s="322"/>
      <c r="AB58" s="322"/>
      <c r="AC58" s="322"/>
      <c r="AD58" s="322"/>
      <c r="AE58" s="322"/>
      <c r="AF58" s="322"/>
      <c r="AG58" s="323">
        <f>'016-4 - Silnoproud'!J30</f>
        <v>0</v>
      </c>
      <c r="AH58" s="324"/>
      <c r="AI58" s="324"/>
      <c r="AJ58" s="324"/>
      <c r="AK58" s="324"/>
      <c r="AL58" s="324"/>
      <c r="AM58" s="324"/>
      <c r="AN58" s="323">
        <f t="shared" si="0"/>
        <v>0</v>
      </c>
      <c r="AO58" s="324"/>
      <c r="AP58" s="324"/>
      <c r="AQ58" s="90" t="s">
        <v>83</v>
      </c>
      <c r="AR58" s="91"/>
      <c r="AS58" s="92">
        <v>0</v>
      </c>
      <c r="AT58" s="93">
        <f t="shared" si="1"/>
        <v>0</v>
      </c>
      <c r="AU58" s="94">
        <f>'016-4 - Silnoproud'!P81</f>
        <v>0</v>
      </c>
      <c r="AV58" s="93">
        <f>'016-4 - Silnoproud'!J33</f>
        <v>0</v>
      </c>
      <c r="AW58" s="93">
        <f>'016-4 - Silnoproud'!J34</f>
        <v>0</v>
      </c>
      <c r="AX58" s="93">
        <f>'016-4 - Silnoproud'!J35</f>
        <v>0</v>
      </c>
      <c r="AY58" s="93">
        <f>'016-4 - Silnoproud'!J36</f>
        <v>0</v>
      </c>
      <c r="AZ58" s="93">
        <f>'016-4 - Silnoproud'!F33</f>
        <v>0</v>
      </c>
      <c r="BA58" s="93">
        <f>'016-4 - Silnoproud'!F34</f>
        <v>0</v>
      </c>
      <c r="BB58" s="93">
        <f>'016-4 - Silnoproud'!F35</f>
        <v>0</v>
      </c>
      <c r="BC58" s="93">
        <f>'016-4 - Silnoproud'!F36</f>
        <v>0</v>
      </c>
      <c r="BD58" s="95">
        <f>'016-4 - Silnoproud'!F37</f>
        <v>0</v>
      </c>
      <c r="BT58" s="96" t="s">
        <v>84</v>
      </c>
      <c r="BV58" s="96" t="s">
        <v>78</v>
      </c>
      <c r="BW58" s="96" t="s">
        <v>95</v>
      </c>
      <c r="BX58" s="96" t="s">
        <v>5</v>
      </c>
      <c r="CL58" s="96" t="s">
        <v>19</v>
      </c>
      <c r="CM58" s="96" t="s">
        <v>86</v>
      </c>
    </row>
    <row r="59" spans="1:91" s="7" customFormat="1" ht="16.5" customHeight="1">
      <c r="A59" s="86" t="s">
        <v>80</v>
      </c>
      <c r="B59" s="87"/>
      <c r="C59" s="88"/>
      <c r="D59" s="322" t="s">
        <v>96</v>
      </c>
      <c r="E59" s="322"/>
      <c r="F59" s="322"/>
      <c r="G59" s="322"/>
      <c r="H59" s="322"/>
      <c r="I59" s="89"/>
      <c r="J59" s="322" t="s">
        <v>97</v>
      </c>
      <c r="K59" s="322"/>
      <c r="L59" s="322"/>
      <c r="M59" s="322"/>
      <c r="N59" s="322"/>
      <c r="O59" s="322"/>
      <c r="P59" s="322"/>
      <c r="Q59" s="322"/>
      <c r="R59" s="322"/>
      <c r="S59" s="322"/>
      <c r="T59" s="322"/>
      <c r="U59" s="322"/>
      <c r="V59" s="322"/>
      <c r="W59" s="322"/>
      <c r="X59" s="322"/>
      <c r="Y59" s="322"/>
      <c r="Z59" s="322"/>
      <c r="AA59" s="322"/>
      <c r="AB59" s="322"/>
      <c r="AC59" s="322"/>
      <c r="AD59" s="322"/>
      <c r="AE59" s="322"/>
      <c r="AF59" s="322"/>
      <c r="AG59" s="323">
        <f>'016-5 - Měření a regulace'!J30</f>
        <v>0</v>
      </c>
      <c r="AH59" s="324"/>
      <c r="AI59" s="324"/>
      <c r="AJ59" s="324"/>
      <c r="AK59" s="324"/>
      <c r="AL59" s="324"/>
      <c r="AM59" s="324"/>
      <c r="AN59" s="323">
        <f t="shared" si="0"/>
        <v>0</v>
      </c>
      <c r="AO59" s="324"/>
      <c r="AP59" s="324"/>
      <c r="AQ59" s="90" t="s">
        <v>83</v>
      </c>
      <c r="AR59" s="91"/>
      <c r="AS59" s="92">
        <v>0</v>
      </c>
      <c r="AT59" s="93">
        <f t="shared" si="1"/>
        <v>0</v>
      </c>
      <c r="AU59" s="94">
        <f>'016-5 - Měření a regulace'!P81</f>
        <v>0</v>
      </c>
      <c r="AV59" s="93">
        <f>'016-5 - Měření a regulace'!J33</f>
        <v>0</v>
      </c>
      <c r="AW59" s="93">
        <f>'016-5 - Měření a regulace'!J34</f>
        <v>0</v>
      </c>
      <c r="AX59" s="93">
        <f>'016-5 - Měření a regulace'!J35</f>
        <v>0</v>
      </c>
      <c r="AY59" s="93">
        <f>'016-5 - Měření a regulace'!J36</f>
        <v>0</v>
      </c>
      <c r="AZ59" s="93">
        <f>'016-5 - Měření a regulace'!F33</f>
        <v>0</v>
      </c>
      <c r="BA59" s="93">
        <f>'016-5 - Měření a regulace'!F34</f>
        <v>0</v>
      </c>
      <c r="BB59" s="93">
        <f>'016-5 - Měření a regulace'!F35</f>
        <v>0</v>
      </c>
      <c r="BC59" s="93">
        <f>'016-5 - Měření a regulace'!F36</f>
        <v>0</v>
      </c>
      <c r="BD59" s="95">
        <f>'016-5 - Měření a regulace'!F37</f>
        <v>0</v>
      </c>
      <c r="BT59" s="96" t="s">
        <v>84</v>
      </c>
      <c r="BV59" s="96" t="s">
        <v>78</v>
      </c>
      <c r="BW59" s="96" t="s">
        <v>98</v>
      </c>
      <c r="BX59" s="96" t="s">
        <v>5</v>
      </c>
      <c r="CL59" s="96" t="s">
        <v>19</v>
      </c>
      <c r="CM59" s="96" t="s">
        <v>86</v>
      </c>
    </row>
    <row r="60" spans="1:91" s="7" customFormat="1" ht="16.5" customHeight="1">
      <c r="A60" s="86" t="s">
        <v>80</v>
      </c>
      <c r="B60" s="87"/>
      <c r="C60" s="88"/>
      <c r="D60" s="322" t="s">
        <v>99</v>
      </c>
      <c r="E60" s="322"/>
      <c r="F60" s="322"/>
      <c r="G60" s="322"/>
      <c r="H60" s="322"/>
      <c r="I60" s="89"/>
      <c r="J60" s="322" t="s">
        <v>100</v>
      </c>
      <c r="K60" s="322"/>
      <c r="L60" s="322"/>
      <c r="M60" s="322"/>
      <c r="N60" s="322"/>
      <c r="O60" s="322"/>
      <c r="P60" s="322"/>
      <c r="Q60" s="322"/>
      <c r="R60" s="322"/>
      <c r="S60" s="322"/>
      <c r="T60" s="322"/>
      <c r="U60" s="322"/>
      <c r="V60" s="322"/>
      <c r="W60" s="322"/>
      <c r="X60" s="322"/>
      <c r="Y60" s="322"/>
      <c r="Z60" s="322"/>
      <c r="AA60" s="322"/>
      <c r="AB60" s="322"/>
      <c r="AC60" s="322"/>
      <c r="AD60" s="322"/>
      <c r="AE60" s="322"/>
      <c r="AF60" s="322"/>
      <c r="AG60" s="323">
        <f>'016-6 - VRN'!J30</f>
        <v>0</v>
      </c>
      <c r="AH60" s="324"/>
      <c r="AI60" s="324"/>
      <c r="AJ60" s="324"/>
      <c r="AK60" s="324"/>
      <c r="AL60" s="324"/>
      <c r="AM60" s="324"/>
      <c r="AN60" s="323">
        <f t="shared" si="0"/>
        <v>0</v>
      </c>
      <c r="AO60" s="324"/>
      <c r="AP60" s="324"/>
      <c r="AQ60" s="90" t="s">
        <v>83</v>
      </c>
      <c r="AR60" s="91"/>
      <c r="AS60" s="97">
        <v>0</v>
      </c>
      <c r="AT60" s="98">
        <f t="shared" si="1"/>
        <v>0</v>
      </c>
      <c r="AU60" s="99">
        <f>'016-6 - VRN'!P85</f>
        <v>0</v>
      </c>
      <c r="AV60" s="98">
        <f>'016-6 - VRN'!J33</f>
        <v>0</v>
      </c>
      <c r="AW60" s="98">
        <f>'016-6 - VRN'!J34</f>
        <v>0</v>
      </c>
      <c r="AX60" s="98">
        <f>'016-6 - VRN'!J35</f>
        <v>0</v>
      </c>
      <c r="AY60" s="98">
        <f>'016-6 - VRN'!J36</f>
        <v>0</v>
      </c>
      <c r="AZ60" s="98">
        <f>'016-6 - VRN'!F33</f>
        <v>0</v>
      </c>
      <c r="BA60" s="98">
        <f>'016-6 - VRN'!F34</f>
        <v>0</v>
      </c>
      <c r="BB60" s="98">
        <f>'016-6 - VRN'!F35</f>
        <v>0</v>
      </c>
      <c r="BC60" s="98">
        <f>'016-6 - VRN'!F36</f>
        <v>0</v>
      </c>
      <c r="BD60" s="100">
        <f>'016-6 - VRN'!F37</f>
        <v>0</v>
      </c>
      <c r="BT60" s="96" t="s">
        <v>84</v>
      </c>
      <c r="BV60" s="96" t="s">
        <v>78</v>
      </c>
      <c r="BW60" s="96" t="s">
        <v>101</v>
      </c>
      <c r="BX60" s="96" t="s">
        <v>5</v>
      </c>
      <c r="CL60" s="96" t="s">
        <v>19</v>
      </c>
      <c r="CM60" s="96" t="s">
        <v>86</v>
      </c>
    </row>
    <row r="61" spans="1:91" s="2" customFormat="1" ht="30" customHeight="1">
      <c r="A61" s="34"/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9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</row>
    <row r="62" spans="1:91" s="2" customFormat="1" ht="6.95" customHeight="1">
      <c r="A62" s="34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39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</row>
  </sheetData>
  <sheetProtection algorithmName="SHA-512" hashValue="zCrqlFzD5qILT/5SP4lde2RvwMxpghR089wPtT1EXBPgUjNbf3Hf8Vngx7j20gNcjggqT3T2lxFFVosStwzxEA==" saltValue="Rb9zwft6zY78FynJhzPPte0aNK/yzJOoDQdMAzWHjd/snvj2lJbV9qUW1+HXHTe0eJdA6SoN2jSCfPXFIYOQfg==" spinCount="100000" sheet="1" objects="1" scenarios="1" formatColumns="0" formatRows="0"/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0:AP60"/>
    <mergeCell ref="AG60:AM60"/>
    <mergeCell ref="D60:H60"/>
    <mergeCell ref="J60:AF60"/>
    <mergeCell ref="AG54:AM54"/>
    <mergeCell ref="AN54:AP54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016-1 - Stavební úpravy'!C2" display="/" xr:uid="{00000000-0004-0000-0000-000000000000}"/>
    <hyperlink ref="A56" location="'016-2 - Technologie odvlh...'!C2" display="/" xr:uid="{00000000-0004-0000-0000-000001000000}"/>
    <hyperlink ref="A57" location="'016-3 - Vzduchotechnika'!C2" display="/" xr:uid="{00000000-0004-0000-0000-000002000000}"/>
    <hyperlink ref="A58" location="'016-4 - Silnoproud'!C2" display="/" xr:uid="{00000000-0004-0000-0000-000003000000}"/>
    <hyperlink ref="A59" location="'016-5 - Měření a regulace'!C2" display="/" xr:uid="{00000000-0004-0000-0000-000004000000}"/>
    <hyperlink ref="A60" location="'016-6 - VRN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2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7" t="s">
        <v>85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86</v>
      </c>
    </row>
    <row r="4" spans="1:46" s="1" customFormat="1" ht="24.95" customHeight="1">
      <c r="B4" s="20"/>
      <c r="D4" s="103" t="s">
        <v>102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47" t="str">
        <f>'Rekapitulace stavby'!K6</f>
        <v>Pavilon V/A – odvlhčení COS</v>
      </c>
      <c r="F7" s="348"/>
      <c r="G7" s="348"/>
      <c r="H7" s="348"/>
      <c r="L7" s="20"/>
    </row>
    <row r="8" spans="1:46" s="2" customFormat="1" ht="12" customHeight="1">
      <c r="A8" s="34"/>
      <c r="B8" s="39"/>
      <c r="C8" s="34"/>
      <c r="D8" s="105" t="s">
        <v>103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49" t="s">
        <v>104</v>
      </c>
      <c r="F9" s="350"/>
      <c r="G9" s="350"/>
      <c r="H9" s="350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105</v>
      </c>
      <c r="G12" s="34"/>
      <c r="H12" s="34"/>
      <c r="I12" s="105" t="s">
        <v>23</v>
      </c>
      <c r="J12" s="108" t="str">
        <f>'Rekapitulace stavby'!AN8</f>
        <v>19. 6. 2025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30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1" t="str">
        <f>'Rekapitulace stavby'!E14</f>
        <v>Vyplň údaj</v>
      </c>
      <c r="F18" s="352"/>
      <c r="G18" s="352"/>
      <c r="H18" s="352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26</v>
      </c>
      <c r="J20" s="107" t="s">
        <v>34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35</v>
      </c>
      <c r="F21" s="34"/>
      <c r="G21" s="34"/>
      <c r="H21" s="34"/>
      <c r="I21" s="105" t="s">
        <v>29</v>
      </c>
      <c r="J21" s="107" t="s">
        <v>36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38</v>
      </c>
      <c r="E23" s="34"/>
      <c r="F23" s="34"/>
      <c r="G23" s="34"/>
      <c r="H23" s="34"/>
      <c r="I23" s="105" t="s">
        <v>26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39</v>
      </c>
      <c r="F24" s="34"/>
      <c r="G24" s="34"/>
      <c r="H24" s="34"/>
      <c r="I24" s="105" t="s">
        <v>29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40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3" t="s">
        <v>19</v>
      </c>
      <c r="F27" s="353"/>
      <c r="G27" s="353"/>
      <c r="H27" s="353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42</v>
      </c>
      <c r="E30" s="34"/>
      <c r="F30" s="34"/>
      <c r="G30" s="34"/>
      <c r="H30" s="34"/>
      <c r="I30" s="34"/>
      <c r="J30" s="114">
        <f>ROUND(J87,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44</v>
      </c>
      <c r="G32" s="34"/>
      <c r="H32" s="34"/>
      <c r="I32" s="115" t="s">
        <v>43</v>
      </c>
      <c r="J32" s="115" t="s">
        <v>45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46</v>
      </c>
      <c r="E33" s="105" t="s">
        <v>47</v>
      </c>
      <c r="F33" s="117">
        <f>ROUND((SUM(BE87:BE119)),  2)</f>
        <v>0</v>
      </c>
      <c r="G33" s="34"/>
      <c r="H33" s="34"/>
      <c r="I33" s="118">
        <v>0.21</v>
      </c>
      <c r="J33" s="117">
        <f>ROUND(((SUM(BE87:BE119))*I33),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48</v>
      </c>
      <c r="F34" s="117">
        <f>ROUND((SUM(BF87:BF119)),  2)</f>
        <v>0</v>
      </c>
      <c r="G34" s="34"/>
      <c r="H34" s="34"/>
      <c r="I34" s="118">
        <v>0.12</v>
      </c>
      <c r="J34" s="117">
        <f>ROUND(((SUM(BF87:BF119))*I34),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49</v>
      </c>
      <c r="F35" s="117">
        <f>ROUND((SUM(BG87:BG119)),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50</v>
      </c>
      <c r="F36" s="117">
        <f>ROUND((SUM(BH87:BH119)),  2)</f>
        <v>0</v>
      </c>
      <c r="G36" s="34"/>
      <c r="H36" s="34"/>
      <c r="I36" s="118">
        <v>0.12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51</v>
      </c>
      <c r="F37" s="117">
        <f>ROUND((SUM(BI87:BI119)),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52</v>
      </c>
      <c r="E39" s="121"/>
      <c r="F39" s="121"/>
      <c r="G39" s="122" t="s">
        <v>53</v>
      </c>
      <c r="H39" s="123" t="s">
        <v>54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106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4" t="str">
        <f>E7</f>
        <v>Pavilon V/A – odvlhčení COS</v>
      </c>
      <c r="F48" s="355"/>
      <c r="G48" s="355"/>
      <c r="H48" s="355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103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07" t="str">
        <f>E9</f>
        <v>016-1 - Stavební úpravy</v>
      </c>
      <c r="F50" s="356"/>
      <c r="G50" s="356"/>
      <c r="H50" s="356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Slezská nemocnice v Opavě, pavilon V/A</v>
      </c>
      <c r="G52" s="36"/>
      <c r="H52" s="36"/>
      <c r="I52" s="29" t="s">
        <v>23</v>
      </c>
      <c r="J52" s="59" t="str">
        <f>IF(J12="","",J12)</f>
        <v>19. 6. 2025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Slezská nemocnice v Opavě, příspěvková organizace</v>
      </c>
      <c r="G54" s="36"/>
      <c r="H54" s="36"/>
      <c r="I54" s="29" t="s">
        <v>33</v>
      </c>
      <c r="J54" s="32" t="str">
        <f>E21</f>
        <v>Ventistav VRBNO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38</v>
      </c>
      <c r="J55" s="32" t="str">
        <f>E24</f>
        <v>Miroslav Hoško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107</v>
      </c>
      <c r="D57" s="131"/>
      <c r="E57" s="131"/>
      <c r="F57" s="131"/>
      <c r="G57" s="131"/>
      <c r="H57" s="131"/>
      <c r="I57" s="131"/>
      <c r="J57" s="132" t="s">
        <v>108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74</v>
      </c>
      <c r="D59" s="36"/>
      <c r="E59" s="36"/>
      <c r="F59" s="36"/>
      <c r="G59" s="36"/>
      <c r="H59" s="36"/>
      <c r="I59" s="36"/>
      <c r="J59" s="77">
        <f>J87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109</v>
      </c>
    </row>
    <row r="60" spans="1:47" s="9" customFormat="1" ht="24.95" customHeight="1">
      <c r="B60" s="134"/>
      <c r="C60" s="135"/>
      <c r="D60" s="136" t="s">
        <v>110</v>
      </c>
      <c r="E60" s="137"/>
      <c r="F60" s="137"/>
      <c r="G60" s="137"/>
      <c r="H60" s="137"/>
      <c r="I60" s="137"/>
      <c r="J60" s="138">
        <f>J88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111</v>
      </c>
      <c r="E61" s="143"/>
      <c r="F61" s="143"/>
      <c r="G61" s="143"/>
      <c r="H61" s="143"/>
      <c r="I61" s="143"/>
      <c r="J61" s="144">
        <f>J89</f>
        <v>0</v>
      </c>
      <c r="K61" s="141"/>
      <c r="L61" s="145"/>
    </row>
    <row r="62" spans="1:47" s="9" customFormat="1" ht="24.95" customHeight="1">
      <c r="B62" s="134"/>
      <c r="C62" s="135"/>
      <c r="D62" s="136" t="s">
        <v>112</v>
      </c>
      <c r="E62" s="137"/>
      <c r="F62" s="137"/>
      <c r="G62" s="137"/>
      <c r="H62" s="137"/>
      <c r="I62" s="137"/>
      <c r="J62" s="138">
        <f>J94</f>
        <v>0</v>
      </c>
      <c r="K62" s="135"/>
      <c r="L62" s="139"/>
    </row>
    <row r="63" spans="1:47" s="10" customFormat="1" ht="19.899999999999999" customHeight="1">
      <c r="B63" s="140"/>
      <c r="C63" s="141"/>
      <c r="D63" s="142" t="s">
        <v>113</v>
      </c>
      <c r="E63" s="143"/>
      <c r="F63" s="143"/>
      <c r="G63" s="143"/>
      <c r="H63" s="143"/>
      <c r="I63" s="143"/>
      <c r="J63" s="144">
        <f>J95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114</v>
      </c>
      <c r="E64" s="143"/>
      <c r="F64" s="143"/>
      <c r="G64" s="143"/>
      <c r="H64" s="143"/>
      <c r="I64" s="143"/>
      <c r="J64" s="144">
        <f>J98</f>
        <v>0</v>
      </c>
      <c r="K64" s="141"/>
      <c r="L64" s="145"/>
    </row>
    <row r="65" spans="1:31" s="10" customFormat="1" ht="19.899999999999999" customHeight="1">
      <c r="B65" s="140"/>
      <c r="C65" s="141"/>
      <c r="D65" s="142" t="s">
        <v>115</v>
      </c>
      <c r="E65" s="143"/>
      <c r="F65" s="143"/>
      <c r="G65" s="143"/>
      <c r="H65" s="143"/>
      <c r="I65" s="143"/>
      <c r="J65" s="144">
        <f>J101</f>
        <v>0</v>
      </c>
      <c r="K65" s="141"/>
      <c r="L65" s="145"/>
    </row>
    <row r="66" spans="1:31" s="10" customFormat="1" ht="19.899999999999999" customHeight="1">
      <c r="B66" s="140"/>
      <c r="C66" s="141"/>
      <c r="D66" s="142" t="s">
        <v>116</v>
      </c>
      <c r="E66" s="143"/>
      <c r="F66" s="143"/>
      <c r="G66" s="143"/>
      <c r="H66" s="143"/>
      <c r="I66" s="143"/>
      <c r="J66" s="144">
        <f>J106</f>
        <v>0</v>
      </c>
      <c r="K66" s="141"/>
      <c r="L66" s="145"/>
    </row>
    <row r="67" spans="1:31" s="9" customFormat="1" ht="24.95" customHeight="1">
      <c r="B67" s="134"/>
      <c r="C67" s="135"/>
      <c r="D67" s="136" t="s">
        <v>117</v>
      </c>
      <c r="E67" s="137"/>
      <c r="F67" s="137"/>
      <c r="G67" s="137"/>
      <c r="H67" s="137"/>
      <c r="I67" s="137"/>
      <c r="J67" s="138">
        <f>J111</f>
        <v>0</v>
      </c>
      <c r="K67" s="135"/>
      <c r="L67" s="139"/>
    </row>
    <row r="68" spans="1:31" s="2" customFormat="1" ht="21.75" customHeight="1">
      <c r="A68" s="34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5" customHeight="1">
      <c r="A69" s="34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3" spans="1:31" s="2" customFormat="1" ht="6.95" customHeight="1">
      <c r="A73" s="34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24.95" customHeight="1">
      <c r="A74" s="34"/>
      <c r="B74" s="35"/>
      <c r="C74" s="23" t="s">
        <v>118</v>
      </c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16</v>
      </c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6"/>
      <c r="D77" s="36"/>
      <c r="E77" s="354" t="str">
        <f>E7</f>
        <v>Pavilon V/A – odvlhčení COS</v>
      </c>
      <c r="F77" s="355"/>
      <c r="G77" s="355"/>
      <c r="H77" s="355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103</v>
      </c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>
      <c r="A79" s="34"/>
      <c r="B79" s="35"/>
      <c r="C79" s="36"/>
      <c r="D79" s="36"/>
      <c r="E79" s="307" t="str">
        <f>E9</f>
        <v>016-1 - Stavební úpravy</v>
      </c>
      <c r="F79" s="356"/>
      <c r="G79" s="356"/>
      <c r="H79" s="35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21</v>
      </c>
      <c r="D81" s="36"/>
      <c r="E81" s="36"/>
      <c r="F81" s="27" t="str">
        <f>F12</f>
        <v>Slezská nemocnice v Opavě, pavilon V/A</v>
      </c>
      <c r="G81" s="36"/>
      <c r="H81" s="36"/>
      <c r="I81" s="29" t="s">
        <v>23</v>
      </c>
      <c r="J81" s="59" t="str">
        <f>IF(J12="","",J12)</f>
        <v>19. 6. 2025</v>
      </c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25.7" customHeight="1">
      <c r="A83" s="34"/>
      <c r="B83" s="35"/>
      <c r="C83" s="29" t="s">
        <v>25</v>
      </c>
      <c r="D83" s="36"/>
      <c r="E83" s="36"/>
      <c r="F83" s="27" t="str">
        <f>E15</f>
        <v>Slezská nemocnice v Opavě, příspěvková organizace</v>
      </c>
      <c r="G83" s="36"/>
      <c r="H83" s="36"/>
      <c r="I83" s="29" t="s">
        <v>33</v>
      </c>
      <c r="J83" s="32" t="str">
        <f>E21</f>
        <v>Ventistav VRBNO s.r.o.</v>
      </c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9" t="s">
        <v>31</v>
      </c>
      <c r="D84" s="36"/>
      <c r="E84" s="36"/>
      <c r="F84" s="27" t="str">
        <f>IF(E18="","",E18)</f>
        <v>Vyplň údaj</v>
      </c>
      <c r="G84" s="36"/>
      <c r="H84" s="36"/>
      <c r="I84" s="29" t="s">
        <v>38</v>
      </c>
      <c r="J84" s="32" t="str">
        <f>E24</f>
        <v>Miroslav Hoško</v>
      </c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0.3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11" customFormat="1" ht="29.25" customHeight="1">
      <c r="A86" s="146"/>
      <c r="B86" s="147"/>
      <c r="C86" s="148" t="s">
        <v>119</v>
      </c>
      <c r="D86" s="149" t="s">
        <v>61</v>
      </c>
      <c r="E86" s="149" t="s">
        <v>57</v>
      </c>
      <c r="F86" s="149" t="s">
        <v>58</v>
      </c>
      <c r="G86" s="149" t="s">
        <v>120</v>
      </c>
      <c r="H86" s="149" t="s">
        <v>121</v>
      </c>
      <c r="I86" s="149" t="s">
        <v>122</v>
      </c>
      <c r="J86" s="149" t="s">
        <v>108</v>
      </c>
      <c r="K86" s="150" t="s">
        <v>123</v>
      </c>
      <c r="L86" s="151"/>
      <c r="M86" s="68" t="s">
        <v>19</v>
      </c>
      <c r="N86" s="69" t="s">
        <v>46</v>
      </c>
      <c r="O86" s="69" t="s">
        <v>124</v>
      </c>
      <c r="P86" s="69" t="s">
        <v>125</v>
      </c>
      <c r="Q86" s="69" t="s">
        <v>126</v>
      </c>
      <c r="R86" s="69" t="s">
        <v>127</v>
      </c>
      <c r="S86" s="69" t="s">
        <v>128</v>
      </c>
      <c r="T86" s="70" t="s">
        <v>129</v>
      </c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46"/>
    </row>
    <row r="87" spans="1:65" s="2" customFormat="1" ht="22.9" customHeight="1">
      <c r="A87" s="34"/>
      <c r="B87" s="35"/>
      <c r="C87" s="75" t="s">
        <v>130</v>
      </c>
      <c r="D87" s="36"/>
      <c r="E87" s="36"/>
      <c r="F87" s="36"/>
      <c r="G87" s="36"/>
      <c r="H87" s="36"/>
      <c r="I87" s="36"/>
      <c r="J87" s="152">
        <f>BK87</f>
        <v>0</v>
      </c>
      <c r="K87" s="36"/>
      <c r="L87" s="39"/>
      <c r="M87" s="71"/>
      <c r="N87" s="153"/>
      <c r="O87" s="72"/>
      <c r="P87" s="154">
        <f>P88+P94+P111</f>
        <v>0</v>
      </c>
      <c r="Q87" s="72"/>
      <c r="R87" s="154">
        <f>R88+R94+R111</f>
        <v>0.57643999999999995</v>
      </c>
      <c r="S87" s="72"/>
      <c r="T87" s="155">
        <f>T88+T94+T111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75</v>
      </c>
      <c r="AU87" s="17" t="s">
        <v>109</v>
      </c>
      <c r="BK87" s="156">
        <f>BK88+BK94+BK111</f>
        <v>0</v>
      </c>
    </row>
    <row r="88" spans="1:65" s="12" customFormat="1" ht="25.9" customHeight="1">
      <c r="B88" s="157"/>
      <c r="C88" s="158"/>
      <c r="D88" s="159" t="s">
        <v>75</v>
      </c>
      <c r="E88" s="160" t="s">
        <v>131</v>
      </c>
      <c r="F88" s="160" t="s">
        <v>132</v>
      </c>
      <c r="G88" s="158"/>
      <c r="H88" s="158"/>
      <c r="I88" s="161"/>
      <c r="J88" s="162">
        <f>BK88</f>
        <v>0</v>
      </c>
      <c r="K88" s="158"/>
      <c r="L88" s="163"/>
      <c r="M88" s="164"/>
      <c r="N88" s="165"/>
      <c r="O88" s="165"/>
      <c r="P88" s="166">
        <f>P89</f>
        <v>0</v>
      </c>
      <c r="Q88" s="165"/>
      <c r="R88" s="166">
        <f>R89</f>
        <v>0.50049999999999994</v>
      </c>
      <c r="S88" s="165"/>
      <c r="T88" s="167">
        <f>T89</f>
        <v>0</v>
      </c>
      <c r="AR88" s="168" t="s">
        <v>84</v>
      </c>
      <c r="AT88" s="169" t="s">
        <v>75</v>
      </c>
      <c r="AU88" s="169" t="s">
        <v>76</v>
      </c>
      <c r="AY88" s="168" t="s">
        <v>133</v>
      </c>
      <c r="BK88" s="170">
        <f>BK89</f>
        <v>0</v>
      </c>
    </row>
    <row r="89" spans="1:65" s="12" customFormat="1" ht="22.9" customHeight="1">
      <c r="B89" s="157"/>
      <c r="C89" s="158"/>
      <c r="D89" s="159" t="s">
        <v>75</v>
      </c>
      <c r="E89" s="171" t="s">
        <v>134</v>
      </c>
      <c r="F89" s="171" t="s">
        <v>135</v>
      </c>
      <c r="G89" s="158"/>
      <c r="H89" s="158"/>
      <c r="I89" s="161"/>
      <c r="J89" s="172">
        <f>BK89</f>
        <v>0</v>
      </c>
      <c r="K89" s="158"/>
      <c r="L89" s="163"/>
      <c r="M89" s="164"/>
      <c r="N89" s="165"/>
      <c r="O89" s="165"/>
      <c r="P89" s="166">
        <f>SUM(P90:P93)</f>
        <v>0</v>
      </c>
      <c r="Q89" s="165"/>
      <c r="R89" s="166">
        <f>SUM(R90:R93)</f>
        <v>0.50049999999999994</v>
      </c>
      <c r="S89" s="165"/>
      <c r="T89" s="167">
        <f>SUM(T90:T93)</f>
        <v>0</v>
      </c>
      <c r="AR89" s="168" t="s">
        <v>84</v>
      </c>
      <c r="AT89" s="169" t="s">
        <v>75</v>
      </c>
      <c r="AU89" s="169" t="s">
        <v>84</v>
      </c>
      <c r="AY89" s="168" t="s">
        <v>133</v>
      </c>
      <c r="BK89" s="170">
        <f>SUM(BK90:BK93)</f>
        <v>0</v>
      </c>
    </row>
    <row r="90" spans="1:65" s="2" customFormat="1" ht="21.75" customHeight="1">
      <c r="A90" s="34"/>
      <c r="B90" s="35"/>
      <c r="C90" s="173" t="s">
        <v>134</v>
      </c>
      <c r="D90" s="173" t="s">
        <v>136</v>
      </c>
      <c r="E90" s="174" t="s">
        <v>137</v>
      </c>
      <c r="F90" s="175" t="s">
        <v>138</v>
      </c>
      <c r="G90" s="176" t="s">
        <v>139</v>
      </c>
      <c r="H90" s="177">
        <v>5</v>
      </c>
      <c r="I90" s="178"/>
      <c r="J90" s="179">
        <f>ROUND(I90*H90,2)</f>
        <v>0</v>
      </c>
      <c r="K90" s="175" t="s">
        <v>140</v>
      </c>
      <c r="L90" s="39"/>
      <c r="M90" s="180" t="s">
        <v>19</v>
      </c>
      <c r="N90" s="181" t="s">
        <v>47</v>
      </c>
      <c r="O90" s="64"/>
      <c r="P90" s="182">
        <f>O90*H90</f>
        <v>0</v>
      </c>
      <c r="Q90" s="182">
        <v>4.555E-2</v>
      </c>
      <c r="R90" s="182">
        <f>Q90*H90</f>
        <v>0.22775000000000001</v>
      </c>
      <c r="S90" s="182">
        <v>0</v>
      </c>
      <c r="T90" s="183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4" t="s">
        <v>141</v>
      </c>
      <c r="AT90" s="184" t="s">
        <v>136</v>
      </c>
      <c r="AU90" s="184" t="s">
        <v>86</v>
      </c>
      <c r="AY90" s="17" t="s">
        <v>133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17" t="s">
        <v>84</v>
      </c>
      <c r="BK90" s="185">
        <f>ROUND(I90*H90,2)</f>
        <v>0</v>
      </c>
      <c r="BL90" s="17" t="s">
        <v>141</v>
      </c>
      <c r="BM90" s="184" t="s">
        <v>142</v>
      </c>
    </row>
    <row r="91" spans="1:65" s="2" customFormat="1" ht="11.25">
      <c r="A91" s="34"/>
      <c r="B91" s="35"/>
      <c r="C91" s="36"/>
      <c r="D91" s="186" t="s">
        <v>143</v>
      </c>
      <c r="E91" s="36"/>
      <c r="F91" s="187" t="s">
        <v>144</v>
      </c>
      <c r="G91" s="36"/>
      <c r="H91" s="36"/>
      <c r="I91" s="188"/>
      <c r="J91" s="36"/>
      <c r="K91" s="36"/>
      <c r="L91" s="39"/>
      <c r="M91" s="189"/>
      <c r="N91" s="190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143</v>
      </c>
      <c r="AU91" s="17" t="s">
        <v>86</v>
      </c>
    </row>
    <row r="92" spans="1:65" s="2" customFormat="1" ht="21.75" customHeight="1">
      <c r="A92" s="34"/>
      <c r="B92" s="35"/>
      <c r="C92" s="173" t="s">
        <v>141</v>
      </c>
      <c r="D92" s="173" t="s">
        <v>136</v>
      </c>
      <c r="E92" s="174" t="s">
        <v>145</v>
      </c>
      <c r="F92" s="175" t="s">
        <v>146</v>
      </c>
      <c r="G92" s="176" t="s">
        <v>139</v>
      </c>
      <c r="H92" s="177">
        <v>5</v>
      </c>
      <c r="I92" s="178"/>
      <c r="J92" s="179">
        <f>ROUND(I92*H92,2)</f>
        <v>0</v>
      </c>
      <c r="K92" s="175" t="s">
        <v>140</v>
      </c>
      <c r="L92" s="39"/>
      <c r="M92" s="180" t="s">
        <v>19</v>
      </c>
      <c r="N92" s="181" t="s">
        <v>47</v>
      </c>
      <c r="O92" s="64"/>
      <c r="P92" s="182">
        <f>O92*H92</f>
        <v>0</v>
      </c>
      <c r="Q92" s="182">
        <v>5.4550000000000001E-2</v>
      </c>
      <c r="R92" s="182">
        <f>Q92*H92</f>
        <v>0.27274999999999999</v>
      </c>
      <c r="S92" s="182">
        <v>0</v>
      </c>
      <c r="T92" s="183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4" t="s">
        <v>141</v>
      </c>
      <c r="AT92" s="184" t="s">
        <v>136</v>
      </c>
      <c r="AU92" s="184" t="s">
        <v>86</v>
      </c>
      <c r="AY92" s="17" t="s">
        <v>133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17" t="s">
        <v>84</v>
      </c>
      <c r="BK92" s="185">
        <f>ROUND(I92*H92,2)</f>
        <v>0</v>
      </c>
      <c r="BL92" s="17" t="s">
        <v>141</v>
      </c>
      <c r="BM92" s="184" t="s">
        <v>147</v>
      </c>
    </row>
    <row r="93" spans="1:65" s="2" customFormat="1" ht="11.25">
      <c r="A93" s="34"/>
      <c r="B93" s="35"/>
      <c r="C93" s="36"/>
      <c r="D93" s="186" t="s">
        <v>143</v>
      </c>
      <c r="E93" s="36"/>
      <c r="F93" s="187" t="s">
        <v>148</v>
      </c>
      <c r="G93" s="36"/>
      <c r="H93" s="36"/>
      <c r="I93" s="188"/>
      <c r="J93" s="36"/>
      <c r="K93" s="36"/>
      <c r="L93" s="39"/>
      <c r="M93" s="189"/>
      <c r="N93" s="190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143</v>
      </c>
      <c r="AU93" s="17" t="s">
        <v>86</v>
      </c>
    </row>
    <row r="94" spans="1:65" s="12" customFormat="1" ht="25.9" customHeight="1">
      <c r="B94" s="157"/>
      <c r="C94" s="158"/>
      <c r="D94" s="159" t="s">
        <v>75</v>
      </c>
      <c r="E94" s="160" t="s">
        <v>149</v>
      </c>
      <c r="F94" s="160" t="s">
        <v>150</v>
      </c>
      <c r="G94" s="158"/>
      <c r="H94" s="158"/>
      <c r="I94" s="161"/>
      <c r="J94" s="162">
        <f>BK94</f>
        <v>0</v>
      </c>
      <c r="K94" s="158"/>
      <c r="L94" s="163"/>
      <c r="M94" s="164"/>
      <c r="N94" s="165"/>
      <c r="O94" s="165"/>
      <c r="P94" s="166">
        <f>P95+P98+P101+P106</f>
        <v>0</v>
      </c>
      <c r="Q94" s="165"/>
      <c r="R94" s="166">
        <f>R95+R98+R101+R106</f>
        <v>7.5940000000000007E-2</v>
      </c>
      <c r="S94" s="165"/>
      <c r="T94" s="167">
        <f>T95+T98+T101+T106</f>
        <v>0</v>
      </c>
      <c r="AR94" s="168" t="s">
        <v>86</v>
      </c>
      <c r="AT94" s="169" t="s">
        <v>75</v>
      </c>
      <c r="AU94" s="169" t="s">
        <v>76</v>
      </c>
      <c r="AY94" s="168" t="s">
        <v>133</v>
      </c>
      <c r="BK94" s="170">
        <f>BK95+BK98+BK101+BK106</f>
        <v>0</v>
      </c>
    </row>
    <row r="95" spans="1:65" s="12" customFormat="1" ht="22.9" customHeight="1">
      <c r="B95" s="157"/>
      <c r="C95" s="158"/>
      <c r="D95" s="159" t="s">
        <v>75</v>
      </c>
      <c r="E95" s="171" t="s">
        <v>151</v>
      </c>
      <c r="F95" s="171" t="s">
        <v>152</v>
      </c>
      <c r="G95" s="158"/>
      <c r="H95" s="158"/>
      <c r="I95" s="161"/>
      <c r="J95" s="172">
        <f>BK95</f>
        <v>0</v>
      </c>
      <c r="K95" s="158"/>
      <c r="L95" s="163"/>
      <c r="M95" s="164"/>
      <c r="N95" s="165"/>
      <c r="O95" s="165"/>
      <c r="P95" s="166">
        <f>SUM(P96:P97)</f>
        <v>0</v>
      </c>
      <c r="Q95" s="165"/>
      <c r="R95" s="166">
        <f>SUM(R96:R97)</f>
        <v>7.0000000000000001E-3</v>
      </c>
      <c r="S95" s="165"/>
      <c r="T95" s="167">
        <f>SUM(T96:T97)</f>
        <v>0</v>
      </c>
      <c r="AR95" s="168" t="s">
        <v>86</v>
      </c>
      <c r="AT95" s="169" t="s">
        <v>75</v>
      </c>
      <c r="AU95" s="169" t="s">
        <v>84</v>
      </c>
      <c r="AY95" s="168" t="s">
        <v>133</v>
      </c>
      <c r="BK95" s="170">
        <f>SUM(BK96:BK97)</f>
        <v>0</v>
      </c>
    </row>
    <row r="96" spans="1:65" s="2" customFormat="1" ht="24.2" customHeight="1">
      <c r="A96" s="34"/>
      <c r="B96" s="35"/>
      <c r="C96" s="173" t="s">
        <v>153</v>
      </c>
      <c r="D96" s="173" t="s">
        <v>136</v>
      </c>
      <c r="E96" s="174" t="s">
        <v>154</v>
      </c>
      <c r="F96" s="175" t="s">
        <v>155</v>
      </c>
      <c r="G96" s="176" t="s">
        <v>139</v>
      </c>
      <c r="H96" s="177">
        <v>2</v>
      </c>
      <c r="I96" s="178"/>
      <c r="J96" s="179">
        <f>ROUND(I96*H96,2)</f>
        <v>0</v>
      </c>
      <c r="K96" s="175" t="s">
        <v>140</v>
      </c>
      <c r="L96" s="39"/>
      <c r="M96" s="180" t="s">
        <v>19</v>
      </c>
      <c r="N96" s="181" t="s">
        <v>47</v>
      </c>
      <c r="O96" s="64"/>
      <c r="P96" s="182">
        <f>O96*H96</f>
        <v>0</v>
      </c>
      <c r="Q96" s="182">
        <v>3.5000000000000001E-3</v>
      </c>
      <c r="R96" s="182">
        <f>Q96*H96</f>
        <v>7.0000000000000001E-3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156</v>
      </c>
      <c r="AT96" s="184" t="s">
        <v>136</v>
      </c>
      <c r="AU96" s="184" t="s">
        <v>86</v>
      </c>
      <c r="AY96" s="17" t="s">
        <v>133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7" t="s">
        <v>84</v>
      </c>
      <c r="BK96" s="185">
        <f>ROUND(I96*H96,2)</f>
        <v>0</v>
      </c>
      <c r="BL96" s="17" t="s">
        <v>156</v>
      </c>
      <c r="BM96" s="184" t="s">
        <v>157</v>
      </c>
    </row>
    <row r="97" spans="1:65" s="2" customFormat="1" ht="11.25">
      <c r="A97" s="34"/>
      <c r="B97" s="35"/>
      <c r="C97" s="36"/>
      <c r="D97" s="186" t="s">
        <v>143</v>
      </c>
      <c r="E97" s="36"/>
      <c r="F97" s="187" t="s">
        <v>158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143</v>
      </c>
      <c r="AU97" s="17" t="s">
        <v>86</v>
      </c>
    </row>
    <row r="98" spans="1:65" s="12" customFormat="1" ht="22.9" customHeight="1">
      <c r="B98" s="157"/>
      <c r="C98" s="158"/>
      <c r="D98" s="159" t="s">
        <v>75</v>
      </c>
      <c r="E98" s="171" t="s">
        <v>159</v>
      </c>
      <c r="F98" s="171" t="s">
        <v>160</v>
      </c>
      <c r="G98" s="158"/>
      <c r="H98" s="158"/>
      <c r="I98" s="161"/>
      <c r="J98" s="172">
        <f>BK98</f>
        <v>0</v>
      </c>
      <c r="K98" s="158"/>
      <c r="L98" s="163"/>
      <c r="M98" s="164"/>
      <c r="N98" s="165"/>
      <c r="O98" s="165"/>
      <c r="P98" s="166">
        <f>SUM(P99:P100)</f>
        <v>0</v>
      </c>
      <c r="Q98" s="165"/>
      <c r="R98" s="166">
        <f>SUM(R99:R100)</f>
        <v>5.0400000000000002E-3</v>
      </c>
      <c r="S98" s="165"/>
      <c r="T98" s="167">
        <f>SUM(T99:T100)</f>
        <v>0</v>
      </c>
      <c r="AR98" s="168" t="s">
        <v>86</v>
      </c>
      <c r="AT98" s="169" t="s">
        <v>75</v>
      </c>
      <c r="AU98" s="169" t="s">
        <v>84</v>
      </c>
      <c r="AY98" s="168" t="s">
        <v>133</v>
      </c>
      <c r="BK98" s="170">
        <f>SUM(BK99:BK100)</f>
        <v>0</v>
      </c>
    </row>
    <row r="99" spans="1:65" s="2" customFormat="1" ht="24.2" customHeight="1">
      <c r="A99" s="34"/>
      <c r="B99" s="35"/>
      <c r="C99" s="173" t="s">
        <v>161</v>
      </c>
      <c r="D99" s="173" t="s">
        <v>136</v>
      </c>
      <c r="E99" s="174" t="s">
        <v>162</v>
      </c>
      <c r="F99" s="175" t="s">
        <v>163</v>
      </c>
      <c r="G99" s="176" t="s">
        <v>139</v>
      </c>
      <c r="H99" s="177">
        <v>12</v>
      </c>
      <c r="I99" s="178"/>
      <c r="J99" s="179">
        <f>ROUND(I99*H99,2)</f>
        <v>0</v>
      </c>
      <c r="K99" s="175" t="s">
        <v>140</v>
      </c>
      <c r="L99" s="39"/>
      <c r="M99" s="180" t="s">
        <v>19</v>
      </c>
      <c r="N99" s="181" t="s">
        <v>47</v>
      </c>
      <c r="O99" s="64"/>
      <c r="P99" s="182">
        <f>O99*H99</f>
        <v>0</v>
      </c>
      <c r="Q99" s="182">
        <v>4.2000000000000002E-4</v>
      </c>
      <c r="R99" s="182">
        <f>Q99*H99</f>
        <v>5.0400000000000002E-3</v>
      </c>
      <c r="S99" s="182">
        <v>0</v>
      </c>
      <c r="T99" s="183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4" t="s">
        <v>156</v>
      </c>
      <c r="AT99" s="184" t="s">
        <v>136</v>
      </c>
      <c r="AU99" s="184" t="s">
        <v>86</v>
      </c>
      <c r="AY99" s="17" t="s">
        <v>133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17" t="s">
        <v>84</v>
      </c>
      <c r="BK99" s="185">
        <f>ROUND(I99*H99,2)</f>
        <v>0</v>
      </c>
      <c r="BL99" s="17" t="s">
        <v>156</v>
      </c>
      <c r="BM99" s="184" t="s">
        <v>164</v>
      </c>
    </row>
    <row r="100" spans="1:65" s="2" customFormat="1" ht="11.25">
      <c r="A100" s="34"/>
      <c r="B100" s="35"/>
      <c r="C100" s="36"/>
      <c r="D100" s="186" t="s">
        <v>143</v>
      </c>
      <c r="E100" s="36"/>
      <c r="F100" s="187" t="s">
        <v>165</v>
      </c>
      <c r="G100" s="36"/>
      <c r="H100" s="36"/>
      <c r="I100" s="188"/>
      <c r="J100" s="36"/>
      <c r="K100" s="36"/>
      <c r="L100" s="39"/>
      <c r="M100" s="189"/>
      <c r="N100" s="190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143</v>
      </c>
      <c r="AU100" s="17" t="s">
        <v>86</v>
      </c>
    </row>
    <row r="101" spans="1:65" s="12" customFormat="1" ht="22.9" customHeight="1">
      <c r="B101" s="157"/>
      <c r="C101" s="158"/>
      <c r="D101" s="159" t="s">
        <v>75</v>
      </c>
      <c r="E101" s="171" t="s">
        <v>166</v>
      </c>
      <c r="F101" s="171" t="s">
        <v>167</v>
      </c>
      <c r="G101" s="158"/>
      <c r="H101" s="158"/>
      <c r="I101" s="161"/>
      <c r="J101" s="172">
        <f>BK101</f>
        <v>0</v>
      </c>
      <c r="K101" s="158"/>
      <c r="L101" s="163"/>
      <c r="M101" s="164"/>
      <c r="N101" s="165"/>
      <c r="O101" s="165"/>
      <c r="P101" s="166">
        <f>SUM(P102:P105)</f>
        <v>0</v>
      </c>
      <c r="Q101" s="165"/>
      <c r="R101" s="166">
        <f>SUM(R102:R105)</f>
        <v>0.05</v>
      </c>
      <c r="S101" s="165"/>
      <c r="T101" s="167">
        <f>SUM(T102:T105)</f>
        <v>0</v>
      </c>
      <c r="AR101" s="168" t="s">
        <v>86</v>
      </c>
      <c r="AT101" s="169" t="s">
        <v>75</v>
      </c>
      <c r="AU101" s="169" t="s">
        <v>84</v>
      </c>
      <c r="AY101" s="168" t="s">
        <v>133</v>
      </c>
      <c r="BK101" s="170">
        <f>SUM(BK102:BK105)</f>
        <v>0</v>
      </c>
    </row>
    <row r="102" spans="1:65" s="2" customFormat="1" ht="16.5" customHeight="1">
      <c r="A102" s="34"/>
      <c r="B102" s="35"/>
      <c r="C102" s="173" t="s">
        <v>84</v>
      </c>
      <c r="D102" s="173" t="s">
        <v>136</v>
      </c>
      <c r="E102" s="174" t="s">
        <v>168</v>
      </c>
      <c r="F102" s="175" t="s">
        <v>169</v>
      </c>
      <c r="G102" s="176" t="s">
        <v>170</v>
      </c>
      <c r="H102" s="177">
        <v>1000</v>
      </c>
      <c r="I102" s="178"/>
      <c r="J102" s="179">
        <f>ROUND(I102*H102,2)</f>
        <v>0</v>
      </c>
      <c r="K102" s="175" t="s">
        <v>140</v>
      </c>
      <c r="L102" s="39"/>
      <c r="M102" s="180" t="s">
        <v>19</v>
      </c>
      <c r="N102" s="181" t="s">
        <v>47</v>
      </c>
      <c r="O102" s="64"/>
      <c r="P102" s="182">
        <f>O102*H102</f>
        <v>0</v>
      </c>
      <c r="Q102" s="182">
        <v>5.0000000000000002E-5</v>
      </c>
      <c r="R102" s="182">
        <f>Q102*H102</f>
        <v>0.05</v>
      </c>
      <c r="S102" s="182">
        <v>0</v>
      </c>
      <c r="T102" s="183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4" t="s">
        <v>156</v>
      </c>
      <c r="AT102" s="184" t="s">
        <v>136</v>
      </c>
      <c r="AU102" s="184" t="s">
        <v>86</v>
      </c>
      <c r="AY102" s="17" t="s">
        <v>133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7" t="s">
        <v>84</v>
      </c>
      <c r="BK102" s="185">
        <f>ROUND(I102*H102,2)</f>
        <v>0</v>
      </c>
      <c r="BL102" s="17" t="s">
        <v>156</v>
      </c>
      <c r="BM102" s="184" t="s">
        <v>171</v>
      </c>
    </row>
    <row r="103" spans="1:65" s="2" customFormat="1" ht="11.25">
      <c r="A103" s="34"/>
      <c r="B103" s="35"/>
      <c r="C103" s="36"/>
      <c r="D103" s="186" t="s">
        <v>143</v>
      </c>
      <c r="E103" s="36"/>
      <c r="F103" s="187" t="s">
        <v>172</v>
      </c>
      <c r="G103" s="36"/>
      <c r="H103" s="36"/>
      <c r="I103" s="188"/>
      <c r="J103" s="36"/>
      <c r="K103" s="36"/>
      <c r="L103" s="39"/>
      <c r="M103" s="189"/>
      <c r="N103" s="190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143</v>
      </c>
      <c r="AU103" s="17" t="s">
        <v>86</v>
      </c>
    </row>
    <row r="104" spans="1:65" s="2" customFormat="1" ht="16.5" customHeight="1">
      <c r="A104" s="34"/>
      <c r="B104" s="35"/>
      <c r="C104" s="191" t="s">
        <v>86</v>
      </c>
      <c r="D104" s="191" t="s">
        <v>173</v>
      </c>
      <c r="E104" s="192" t="s">
        <v>174</v>
      </c>
      <c r="F104" s="193" t="s">
        <v>175</v>
      </c>
      <c r="G104" s="194" t="s">
        <v>170</v>
      </c>
      <c r="H104" s="195">
        <v>800</v>
      </c>
      <c r="I104" s="196"/>
      <c r="J104" s="197">
        <f>ROUND(I104*H104,2)</f>
        <v>0</v>
      </c>
      <c r="K104" s="193" t="s">
        <v>19</v>
      </c>
      <c r="L104" s="198"/>
      <c r="M104" s="199" t="s">
        <v>19</v>
      </c>
      <c r="N104" s="200" t="s">
        <v>47</v>
      </c>
      <c r="O104" s="64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176</v>
      </c>
      <c r="AT104" s="184" t="s">
        <v>173</v>
      </c>
      <c r="AU104" s="184" t="s">
        <v>86</v>
      </c>
      <c r="AY104" s="17" t="s">
        <v>133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7" t="s">
        <v>84</v>
      </c>
      <c r="BK104" s="185">
        <f>ROUND(I104*H104,2)</f>
        <v>0</v>
      </c>
      <c r="BL104" s="17" t="s">
        <v>156</v>
      </c>
      <c r="BM104" s="184" t="s">
        <v>177</v>
      </c>
    </row>
    <row r="105" spans="1:65" s="2" customFormat="1" ht="16.5" customHeight="1">
      <c r="A105" s="34"/>
      <c r="B105" s="35"/>
      <c r="C105" s="191" t="s">
        <v>178</v>
      </c>
      <c r="D105" s="191" t="s">
        <v>173</v>
      </c>
      <c r="E105" s="192" t="s">
        <v>179</v>
      </c>
      <c r="F105" s="193" t="s">
        <v>180</v>
      </c>
      <c r="G105" s="194" t="s">
        <v>170</v>
      </c>
      <c r="H105" s="195">
        <v>200</v>
      </c>
      <c r="I105" s="196"/>
      <c r="J105" s="197">
        <f>ROUND(I105*H105,2)</f>
        <v>0</v>
      </c>
      <c r="K105" s="193" t="s">
        <v>19</v>
      </c>
      <c r="L105" s="198"/>
      <c r="M105" s="199" t="s">
        <v>19</v>
      </c>
      <c r="N105" s="200" t="s">
        <v>47</v>
      </c>
      <c r="O105" s="64"/>
      <c r="P105" s="182">
        <f>O105*H105</f>
        <v>0</v>
      </c>
      <c r="Q105" s="182">
        <v>0</v>
      </c>
      <c r="R105" s="182">
        <f>Q105*H105</f>
        <v>0</v>
      </c>
      <c r="S105" s="182">
        <v>0</v>
      </c>
      <c r="T105" s="183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4" t="s">
        <v>176</v>
      </c>
      <c r="AT105" s="184" t="s">
        <v>173</v>
      </c>
      <c r="AU105" s="184" t="s">
        <v>86</v>
      </c>
      <c r="AY105" s="17" t="s">
        <v>133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17" t="s">
        <v>84</v>
      </c>
      <c r="BK105" s="185">
        <f>ROUND(I105*H105,2)</f>
        <v>0</v>
      </c>
      <c r="BL105" s="17" t="s">
        <v>156</v>
      </c>
      <c r="BM105" s="184" t="s">
        <v>181</v>
      </c>
    </row>
    <row r="106" spans="1:65" s="12" customFormat="1" ht="22.9" customHeight="1">
      <c r="B106" s="157"/>
      <c r="C106" s="158"/>
      <c r="D106" s="159" t="s">
        <v>75</v>
      </c>
      <c r="E106" s="171" t="s">
        <v>182</v>
      </c>
      <c r="F106" s="171" t="s">
        <v>183</v>
      </c>
      <c r="G106" s="158"/>
      <c r="H106" s="158"/>
      <c r="I106" s="161"/>
      <c r="J106" s="172">
        <f>BK106</f>
        <v>0</v>
      </c>
      <c r="K106" s="158"/>
      <c r="L106" s="163"/>
      <c r="M106" s="164"/>
      <c r="N106" s="165"/>
      <c r="O106" s="165"/>
      <c r="P106" s="166">
        <f>SUM(P107:P110)</f>
        <v>0</v>
      </c>
      <c r="Q106" s="165"/>
      <c r="R106" s="166">
        <f>SUM(R107:R110)</f>
        <v>1.3900000000000001E-2</v>
      </c>
      <c r="S106" s="165"/>
      <c r="T106" s="167">
        <f>SUM(T107:T110)</f>
        <v>0</v>
      </c>
      <c r="AR106" s="168" t="s">
        <v>86</v>
      </c>
      <c r="AT106" s="169" t="s">
        <v>75</v>
      </c>
      <c r="AU106" s="169" t="s">
        <v>84</v>
      </c>
      <c r="AY106" s="168" t="s">
        <v>133</v>
      </c>
      <c r="BK106" s="170">
        <f>SUM(BK107:BK110)</f>
        <v>0</v>
      </c>
    </row>
    <row r="107" spans="1:65" s="2" customFormat="1" ht="16.5" customHeight="1">
      <c r="A107" s="34"/>
      <c r="B107" s="35"/>
      <c r="C107" s="173" t="s">
        <v>8</v>
      </c>
      <c r="D107" s="173" t="s">
        <v>136</v>
      </c>
      <c r="E107" s="174" t="s">
        <v>184</v>
      </c>
      <c r="F107" s="175" t="s">
        <v>185</v>
      </c>
      <c r="G107" s="176" t="s">
        <v>186</v>
      </c>
      <c r="H107" s="177">
        <v>20</v>
      </c>
      <c r="I107" s="178"/>
      <c r="J107" s="179">
        <f>ROUND(I107*H107,2)</f>
        <v>0</v>
      </c>
      <c r="K107" s="175" t="s">
        <v>140</v>
      </c>
      <c r="L107" s="39"/>
      <c r="M107" s="180" t="s">
        <v>19</v>
      </c>
      <c r="N107" s="181" t="s">
        <v>47</v>
      </c>
      <c r="O107" s="64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156</v>
      </c>
      <c r="AT107" s="184" t="s">
        <v>136</v>
      </c>
      <c r="AU107" s="184" t="s">
        <v>86</v>
      </c>
      <c r="AY107" s="17" t="s">
        <v>133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7" t="s">
        <v>84</v>
      </c>
      <c r="BK107" s="185">
        <f>ROUND(I107*H107,2)</f>
        <v>0</v>
      </c>
      <c r="BL107" s="17" t="s">
        <v>156</v>
      </c>
      <c r="BM107" s="184" t="s">
        <v>187</v>
      </c>
    </row>
    <row r="108" spans="1:65" s="2" customFormat="1" ht="11.25">
      <c r="A108" s="34"/>
      <c r="B108" s="35"/>
      <c r="C108" s="36"/>
      <c r="D108" s="186" t="s">
        <v>143</v>
      </c>
      <c r="E108" s="36"/>
      <c r="F108" s="187" t="s">
        <v>188</v>
      </c>
      <c r="G108" s="36"/>
      <c r="H108" s="36"/>
      <c r="I108" s="188"/>
      <c r="J108" s="36"/>
      <c r="K108" s="36"/>
      <c r="L108" s="39"/>
      <c r="M108" s="189"/>
      <c r="N108" s="190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143</v>
      </c>
      <c r="AU108" s="17" t="s">
        <v>86</v>
      </c>
    </row>
    <row r="109" spans="1:65" s="2" customFormat="1" ht="16.5" customHeight="1">
      <c r="A109" s="34"/>
      <c r="B109" s="35"/>
      <c r="C109" s="191" t="s">
        <v>189</v>
      </c>
      <c r="D109" s="191" t="s">
        <v>173</v>
      </c>
      <c r="E109" s="192" t="s">
        <v>190</v>
      </c>
      <c r="F109" s="193" t="s">
        <v>191</v>
      </c>
      <c r="G109" s="194" t="s">
        <v>170</v>
      </c>
      <c r="H109" s="195">
        <v>13.9</v>
      </c>
      <c r="I109" s="196"/>
      <c r="J109" s="197">
        <f>ROUND(I109*H109,2)</f>
        <v>0</v>
      </c>
      <c r="K109" s="193" t="s">
        <v>140</v>
      </c>
      <c r="L109" s="198"/>
      <c r="M109" s="199" t="s">
        <v>19</v>
      </c>
      <c r="N109" s="200" t="s">
        <v>47</v>
      </c>
      <c r="O109" s="64"/>
      <c r="P109" s="182">
        <f>O109*H109</f>
        <v>0</v>
      </c>
      <c r="Q109" s="182">
        <v>1E-3</v>
      </c>
      <c r="R109" s="182">
        <f>Q109*H109</f>
        <v>1.3900000000000001E-2</v>
      </c>
      <c r="S109" s="182">
        <v>0</v>
      </c>
      <c r="T109" s="183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4" t="s">
        <v>176</v>
      </c>
      <c r="AT109" s="184" t="s">
        <v>173</v>
      </c>
      <c r="AU109" s="184" t="s">
        <v>86</v>
      </c>
      <c r="AY109" s="17" t="s">
        <v>133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17" t="s">
        <v>84</v>
      </c>
      <c r="BK109" s="185">
        <f>ROUND(I109*H109,2)</f>
        <v>0</v>
      </c>
      <c r="BL109" s="17" t="s">
        <v>156</v>
      </c>
      <c r="BM109" s="184" t="s">
        <v>192</v>
      </c>
    </row>
    <row r="110" spans="1:65" s="13" customFormat="1" ht="11.25">
      <c r="B110" s="201"/>
      <c r="C110" s="202"/>
      <c r="D110" s="203" t="s">
        <v>193</v>
      </c>
      <c r="E110" s="202"/>
      <c r="F110" s="204" t="s">
        <v>194</v>
      </c>
      <c r="G110" s="202"/>
      <c r="H110" s="205">
        <v>13.9</v>
      </c>
      <c r="I110" s="206"/>
      <c r="J110" s="202"/>
      <c r="K110" s="202"/>
      <c r="L110" s="207"/>
      <c r="M110" s="208"/>
      <c r="N110" s="209"/>
      <c r="O110" s="209"/>
      <c r="P110" s="209"/>
      <c r="Q110" s="209"/>
      <c r="R110" s="209"/>
      <c r="S110" s="209"/>
      <c r="T110" s="210"/>
      <c r="AT110" s="211" t="s">
        <v>193</v>
      </c>
      <c r="AU110" s="211" t="s">
        <v>86</v>
      </c>
      <c r="AV110" s="13" t="s">
        <v>86</v>
      </c>
      <c r="AW110" s="13" t="s">
        <v>4</v>
      </c>
      <c r="AX110" s="13" t="s">
        <v>84</v>
      </c>
      <c r="AY110" s="211" t="s">
        <v>133</v>
      </c>
    </row>
    <row r="111" spans="1:65" s="12" customFormat="1" ht="25.9" customHeight="1">
      <c r="B111" s="157"/>
      <c r="C111" s="158"/>
      <c r="D111" s="159" t="s">
        <v>75</v>
      </c>
      <c r="E111" s="160" t="s">
        <v>195</v>
      </c>
      <c r="F111" s="160" t="s">
        <v>196</v>
      </c>
      <c r="G111" s="158"/>
      <c r="H111" s="158"/>
      <c r="I111" s="161"/>
      <c r="J111" s="162">
        <f>BK111</f>
        <v>0</v>
      </c>
      <c r="K111" s="158"/>
      <c r="L111" s="163"/>
      <c r="M111" s="164"/>
      <c r="N111" s="165"/>
      <c r="O111" s="165"/>
      <c r="P111" s="166">
        <f>SUM(P112:P119)</f>
        <v>0</v>
      </c>
      <c r="Q111" s="165"/>
      <c r="R111" s="166">
        <f>SUM(R112:R119)</f>
        <v>0</v>
      </c>
      <c r="S111" s="165"/>
      <c r="T111" s="167">
        <f>SUM(T112:T119)</f>
        <v>0</v>
      </c>
      <c r="AR111" s="168" t="s">
        <v>141</v>
      </c>
      <c r="AT111" s="169" t="s">
        <v>75</v>
      </c>
      <c r="AU111" s="169" t="s">
        <v>76</v>
      </c>
      <c r="AY111" s="168" t="s">
        <v>133</v>
      </c>
      <c r="BK111" s="170">
        <f>SUM(BK112:BK119)</f>
        <v>0</v>
      </c>
    </row>
    <row r="112" spans="1:65" s="2" customFormat="1" ht="16.5" customHeight="1">
      <c r="A112" s="34"/>
      <c r="B112" s="35"/>
      <c r="C112" s="173" t="s">
        <v>197</v>
      </c>
      <c r="D112" s="173" t="s">
        <v>136</v>
      </c>
      <c r="E112" s="174" t="s">
        <v>198</v>
      </c>
      <c r="F112" s="175" t="s">
        <v>199</v>
      </c>
      <c r="G112" s="176" t="s">
        <v>200</v>
      </c>
      <c r="H112" s="177">
        <v>60</v>
      </c>
      <c r="I112" s="178"/>
      <c r="J112" s="179">
        <f>ROUND(I112*H112,2)</f>
        <v>0</v>
      </c>
      <c r="K112" s="175" t="s">
        <v>140</v>
      </c>
      <c r="L112" s="39"/>
      <c r="M112" s="180" t="s">
        <v>19</v>
      </c>
      <c r="N112" s="181" t="s">
        <v>47</v>
      </c>
      <c r="O112" s="64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201</v>
      </c>
      <c r="AT112" s="184" t="s">
        <v>136</v>
      </c>
      <c r="AU112" s="184" t="s">
        <v>84</v>
      </c>
      <c r="AY112" s="17" t="s">
        <v>133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7" t="s">
        <v>84</v>
      </c>
      <c r="BK112" s="185">
        <f>ROUND(I112*H112,2)</f>
        <v>0</v>
      </c>
      <c r="BL112" s="17" t="s">
        <v>201</v>
      </c>
      <c r="BM112" s="184" t="s">
        <v>202</v>
      </c>
    </row>
    <row r="113" spans="1:65" s="2" customFormat="1" ht="11.25">
      <c r="A113" s="34"/>
      <c r="B113" s="35"/>
      <c r="C113" s="36"/>
      <c r="D113" s="186" t="s">
        <v>143</v>
      </c>
      <c r="E113" s="36"/>
      <c r="F113" s="187" t="s">
        <v>203</v>
      </c>
      <c r="G113" s="36"/>
      <c r="H113" s="36"/>
      <c r="I113" s="188"/>
      <c r="J113" s="36"/>
      <c r="K113" s="36"/>
      <c r="L113" s="39"/>
      <c r="M113" s="189"/>
      <c r="N113" s="190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143</v>
      </c>
      <c r="AU113" s="17" t="s">
        <v>84</v>
      </c>
    </row>
    <row r="114" spans="1:65" s="2" customFormat="1" ht="16.5" customHeight="1">
      <c r="A114" s="34"/>
      <c r="B114" s="35"/>
      <c r="C114" s="173" t="s">
        <v>204</v>
      </c>
      <c r="D114" s="173" t="s">
        <v>136</v>
      </c>
      <c r="E114" s="174" t="s">
        <v>205</v>
      </c>
      <c r="F114" s="175" t="s">
        <v>206</v>
      </c>
      <c r="G114" s="176" t="s">
        <v>200</v>
      </c>
      <c r="H114" s="177">
        <v>80</v>
      </c>
      <c r="I114" s="178"/>
      <c r="J114" s="179">
        <f>ROUND(I114*H114,2)</f>
        <v>0</v>
      </c>
      <c r="K114" s="175" t="s">
        <v>140</v>
      </c>
      <c r="L114" s="39"/>
      <c r="M114" s="180" t="s">
        <v>19</v>
      </c>
      <c r="N114" s="181" t="s">
        <v>47</v>
      </c>
      <c r="O114" s="64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4" t="s">
        <v>201</v>
      </c>
      <c r="AT114" s="184" t="s">
        <v>136</v>
      </c>
      <c r="AU114" s="184" t="s">
        <v>84</v>
      </c>
      <c r="AY114" s="17" t="s">
        <v>133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7" t="s">
        <v>84</v>
      </c>
      <c r="BK114" s="185">
        <f>ROUND(I114*H114,2)</f>
        <v>0</v>
      </c>
      <c r="BL114" s="17" t="s">
        <v>201</v>
      </c>
      <c r="BM114" s="184" t="s">
        <v>207</v>
      </c>
    </row>
    <row r="115" spans="1:65" s="2" customFormat="1" ht="11.25">
      <c r="A115" s="34"/>
      <c r="B115" s="35"/>
      <c r="C115" s="36"/>
      <c r="D115" s="186" t="s">
        <v>143</v>
      </c>
      <c r="E115" s="36"/>
      <c r="F115" s="187" t="s">
        <v>208</v>
      </c>
      <c r="G115" s="36"/>
      <c r="H115" s="36"/>
      <c r="I115" s="188"/>
      <c r="J115" s="36"/>
      <c r="K115" s="36"/>
      <c r="L115" s="39"/>
      <c r="M115" s="189"/>
      <c r="N115" s="190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143</v>
      </c>
      <c r="AU115" s="17" t="s">
        <v>84</v>
      </c>
    </row>
    <row r="116" spans="1:65" s="2" customFormat="1" ht="16.5" customHeight="1">
      <c r="A116" s="34"/>
      <c r="B116" s="35"/>
      <c r="C116" s="173" t="s">
        <v>209</v>
      </c>
      <c r="D116" s="173" t="s">
        <v>136</v>
      </c>
      <c r="E116" s="174" t="s">
        <v>210</v>
      </c>
      <c r="F116" s="175" t="s">
        <v>211</v>
      </c>
      <c r="G116" s="176" t="s">
        <v>200</v>
      </c>
      <c r="H116" s="177">
        <v>60</v>
      </c>
      <c r="I116" s="178"/>
      <c r="J116" s="179">
        <f>ROUND(I116*H116,2)</f>
        <v>0</v>
      </c>
      <c r="K116" s="175" t="s">
        <v>140</v>
      </c>
      <c r="L116" s="39"/>
      <c r="M116" s="180" t="s">
        <v>19</v>
      </c>
      <c r="N116" s="181" t="s">
        <v>47</v>
      </c>
      <c r="O116" s="64"/>
      <c r="P116" s="182">
        <f>O116*H116</f>
        <v>0</v>
      </c>
      <c r="Q116" s="182">
        <v>0</v>
      </c>
      <c r="R116" s="182">
        <f>Q116*H116</f>
        <v>0</v>
      </c>
      <c r="S116" s="182">
        <v>0</v>
      </c>
      <c r="T116" s="183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4" t="s">
        <v>201</v>
      </c>
      <c r="AT116" s="184" t="s">
        <v>136</v>
      </c>
      <c r="AU116" s="184" t="s">
        <v>84</v>
      </c>
      <c r="AY116" s="17" t="s">
        <v>133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7" t="s">
        <v>84</v>
      </c>
      <c r="BK116" s="185">
        <f>ROUND(I116*H116,2)</f>
        <v>0</v>
      </c>
      <c r="BL116" s="17" t="s">
        <v>201</v>
      </c>
      <c r="BM116" s="184" t="s">
        <v>212</v>
      </c>
    </row>
    <row r="117" spans="1:65" s="2" customFormat="1" ht="11.25">
      <c r="A117" s="34"/>
      <c r="B117" s="35"/>
      <c r="C117" s="36"/>
      <c r="D117" s="186" t="s">
        <v>143</v>
      </c>
      <c r="E117" s="36"/>
      <c r="F117" s="187" t="s">
        <v>213</v>
      </c>
      <c r="G117" s="36"/>
      <c r="H117" s="36"/>
      <c r="I117" s="188"/>
      <c r="J117" s="36"/>
      <c r="K117" s="36"/>
      <c r="L117" s="39"/>
      <c r="M117" s="189"/>
      <c r="N117" s="190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143</v>
      </c>
      <c r="AU117" s="17" t="s">
        <v>84</v>
      </c>
    </row>
    <row r="118" spans="1:65" s="2" customFormat="1" ht="24.2" customHeight="1">
      <c r="A118" s="34"/>
      <c r="B118" s="35"/>
      <c r="C118" s="173" t="s">
        <v>214</v>
      </c>
      <c r="D118" s="173" t="s">
        <v>136</v>
      </c>
      <c r="E118" s="174" t="s">
        <v>215</v>
      </c>
      <c r="F118" s="175" t="s">
        <v>216</v>
      </c>
      <c r="G118" s="176" t="s">
        <v>200</v>
      </c>
      <c r="H118" s="177">
        <v>120</v>
      </c>
      <c r="I118" s="178"/>
      <c r="J118" s="179">
        <f>ROUND(I118*H118,2)</f>
        <v>0</v>
      </c>
      <c r="K118" s="175" t="s">
        <v>140</v>
      </c>
      <c r="L118" s="39"/>
      <c r="M118" s="180" t="s">
        <v>19</v>
      </c>
      <c r="N118" s="181" t="s">
        <v>47</v>
      </c>
      <c r="O118" s="64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4" t="s">
        <v>201</v>
      </c>
      <c r="AT118" s="184" t="s">
        <v>136</v>
      </c>
      <c r="AU118" s="184" t="s">
        <v>84</v>
      </c>
      <c r="AY118" s="17" t="s">
        <v>133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17" t="s">
        <v>84</v>
      </c>
      <c r="BK118" s="185">
        <f>ROUND(I118*H118,2)</f>
        <v>0</v>
      </c>
      <c r="BL118" s="17" t="s">
        <v>201</v>
      </c>
      <c r="BM118" s="184" t="s">
        <v>217</v>
      </c>
    </row>
    <row r="119" spans="1:65" s="2" customFormat="1" ht="11.25">
      <c r="A119" s="34"/>
      <c r="B119" s="35"/>
      <c r="C119" s="36"/>
      <c r="D119" s="186" t="s">
        <v>143</v>
      </c>
      <c r="E119" s="36"/>
      <c r="F119" s="187" t="s">
        <v>218</v>
      </c>
      <c r="G119" s="36"/>
      <c r="H119" s="36"/>
      <c r="I119" s="188"/>
      <c r="J119" s="36"/>
      <c r="K119" s="36"/>
      <c r="L119" s="39"/>
      <c r="M119" s="212"/>
      <c r="N119" s="213"/>
      <c r="O119" s="214"/>
      <c r="P119" s="214"/>
      <c r="Q119" s="214"/>
      <c r="R119" s="214"/>
      <c r="S119" s="214"/>
      <c r="T119" s="21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143</v>
      </c>
      <c r="AU119" s="17" t="s">
        <v>84</v>
      </c>
    </row>
    <row r="120" spans="1:65" s="2" customFormat="1" ht="6.95" customHeight="1">
      <c r="A120" s="34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39"/>
      <c r="M120" s="34"/>
      <c r="O120" s="34"/>
      <c r="P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</sheetData>
  <sheetProtection algorithmName="SHA-512" hashValue="t7SvAPtCr9ZUjEsK2+j0zqLoNsgtR/8yWCrutsoaON9Yv1Ze06wMuk0ecyyUqwgLWKAcL/j9yuOVGfl5mZZ3+A==" saltValue="78GGXb1BijxoIjt70CwaR765AmC+HK38uK1pg9h516g5SdzMLAvtN3uZXe1Byc/ImBzQI547ZFoR7AsHr0YY8A==" spinCount="100000" sheet="1" objects="1" scenarios="1" formatColumns="0" formatRows="0" autoFilter="0"/>
  <autoFilter ref="C86:K119" xr:uid="{00000000-0009-0000-0000-000001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1" r:id="rId1" xr:uid="{00000000-0004-0000-0100-000000000000}"/>
    <hyperlink ref="F93" r:id="rId2" xr:uid="{00000000-0004-0000-0100-000001000000}"/>
    <hyperlink ref="F97" r:id="rId3" xr:uid="{00000000-0004-0000-0100-000002000000}"/>
    <hyperlink ref="F100" r:id="rId4" xr:uid="{00000000-0004-0000-0100-000003000000}"/>
    <hyperlink ref="F103" r:id="rId5" xr:uid="{00000000-0004-0000-0100-000004000000}"/>
    <hyperlink ref="F108" r:id="rId6" xr:uid="{00000000-0004-0000-0100-000005000000}"/>
    <hyperlink ref="F113" r:id="rId7" xr:uid="{00000000-0004-0000-0100-000006000000}"/>
    <hyperlink ref="F115" r:id="rId8" xr:uid="{00000000-0004-0000-0100-000007000000}"/>
    <hyperlink ref="F117" r:id="rId9" xr:uid="{00000000-0004-0000-0100-000008000000}"/>
    <hyperlink ref="F119" r:id="rId10" xr:uid="{00000000-0004-0000-0100-000009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9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7" t="s">
        <v>89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86</v>
      </c>
    </row>
    <row r="4" spans="1:46" s="1" customFormat="1" ht="24.95" customHeight="1">
      <c r="B4" s="20"/>
      <c r="D4" s="103" t="s">
        <v>102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47" t="str">
        <f>'Rekapitulace stavby'!K6</f>
        <v>Pavilon V/A – odvlhčení COS</v>
      </c>
      <c r="F7" s="348"/>
      <c r="G7" s="348"/>
      <c r="H7" s="348"/>
      <c r="L7" s="20"/>
    </row>
    <row r="8" spans="1:46" s="2" customFormat="1" ht="12" customHeight="1">
      <c r="A8" s="34"/>
      <c r="B8" s="39"/>
      <c r="C8" s="34"/>
      <c r="D8" s="105" t="s">
        <v>103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49" t="s">
        <v>219</v>
      </c>
      <c r="F9" s="350"/>
      <c r="G9" s="350"/>
      <c r="H9" s="350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19. 6. 2025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30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1" t="str">
        <f>'Rekapitulace stavby'!E14</f>
        <v>Vyplň údaj</v>
      </c>
      <c r="F18" s="352"/>
      <c r="G18" s="352"/>
      <c r="H18" s="352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26</v>
      </c>
      <c r="J20" s="107" t="s">
        <v>34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35</v>
      </c>
      <c r="F21" s="34"/>
      <c r="G21" s="34"/>
      <c r="H21" s="34"/>
      <c r="I21" s="105" t="s">
        <v>29</v>
      </c>
      <c r="J21" s="107" t="s">
        <v>36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38</v>
      </c>
      <c r="E23" s="34"/>
      <c r="F23" s="34"/>
      <c r="G23" s="34"/>
      <c r="H23" s="34"/>
      <c r="I23" s="105" t="s">
        <v>26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220</v>
      </c>
      <c r="F24" s="34"/>
      <c r="G24" s="34"/>
      <c r="H24" s="34"/>
      <c r="I24" s="105" t="s">
        <v>29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40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3" t="s">
        <v>19</v>
      </c>
      <c r="F27" s="353"/>
      <c r="G27" s="353"/>
      <c r="H27" s="353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42</v>
      </c>
      <c r="E30" s="34"/>
      <c r="F30" s="34"/>
      <c r="G30" s="34"/>
      <c r="H30" s="34"/>
      <c r="I30" s="34"/>
      <c r="J30" s="114">
        <f>ROUND(J93,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44</v>
      </c>
      <c r="G32" s="34"/>
      <c r="H32" s="34"/>
      <c r="I32" s="115" t="s">
        <v>43</v>
      </c>
      <c r="J32" s="115" t="s">
        <v>45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46</v>
      </c>
      <c r="E33" s="105" t="s">
        <v>47</v>
      </c>
      <c r="F33" s="117">
        <f>ROUND((SUM(BE93:BE290)),  2)</f>
        <v>0</v>
      </c>
      <c r="G33" s="34"/>
      <c r="H33" s="34"/>
      <c r="I33" s="118">
        <v>0.21</v>
      </c>
      <c r="J33" s="117">
        <f>ROUND(((SUM(BE93:BE290))*I33),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48</v>
      </c>
      <c r="F34" s="117">
        <f>ROUND((SUM(BF93:BF290)),  2)</f>
        <v>0</v>
      </c>
      <c r="G34" s="34"/>
      <c r="H34" s="34"/>
      <c r="I34" s="118">
        <v>0.12</v>
      </c>
      <c r="J34" s="117">
        <f>ROUND(((SUM(BF93:BF290))*I34),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49</v>
      </c>
      <c r="F35" s="117">
        <f>ROUND((SUM(BG93:BG290)),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50</v>
      </c>
      <c r="F36" s="117">
        <f>ROUND((SUM(BH93:BH290)),  2)</f>
        <v>0</v>
      </c>
      <c r="G36" s="34"/>
      <c r="H36" s="34"/>
      <c r="I36" s="118">
        <v>0.12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51</v>
      </c>
      <c r="F37" s="117">
        <f>ROUND((SUM(BI93:BI290)),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52</v>
      </c>
      <c r="E39" s="121"/>
      <c r="F39" s="121"/>
      <c r="G39" s="122" t="s">
        <v>53</v>
      </c>
      <c r="H39" s="123" t="s">
        <v>54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106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4" t="str">
        <f>E7</f>
        <v>Pavilon V/A – odvlhčení COS</v>
      </c>
      <c r="F48" s="355"/>
      <c r="G48" s="355"/>
      <c r="H48" s="355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103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07" t="str">
        <f>E9</f>
        <v>016-2 - Technologie odvlhčování</v>
      </c>
      <c r="F50" s="356"/>
      <c r="G50" s="356"/>
      <c r="H50" s="356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Slezská nemocnice v Opavě, pavilon V/A,</v>
      </c>
      <c r="G52" s="36"/>
      <c r="H52" s="36"/>
      <c r="I52" s="29" t="s">
        <v>23</v>
      </c>
      <c r="J52" s="59" t="str">
        <f>IF(J12="","",J12)</f>
        <v>19. 6. 2025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Slezská nemocnice v Opavě, příspěvková organizace</v>
      </c>
      <c r="G54" s="36"/>
      <c r="H54" s="36"/>
      <c r="I54" s="29" t="s">
        <v>33</v>
      </c>
      <c r="J54" s="32" t="str">
        <f>E21</f>
        <v>Ventistav VRBNO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38</v>
      </c>
      <c r="J55" s="32" t="str">
        <f>E24</f>
        <v>Ing. Zdenek Lanči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107</v>
      </c>
      <c r="D57" s="131"/>
      <c r="E57" s="131"/>
      <c r="F57" s="131"/>
      <c r="G57" s="131"/>
      <c r="H57" s="131"/>
      <c r="I57" s="131"/>
      <c r="J57" s="132" t="s">
        <v>108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74</v>
      </c>
      <c r="D59" s="36"/>
      <c r="E59" s="36"/>
      <c r="F59" s="36"/>
      <c r="G59" s="36"/>
      <c r="H59" s="36"/>
      <c r="I59" s="36"/>
      <c r="J59" s="77">
        <f>J93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109</v>
      </c>
    </row>
    <row r="60" spans="1:47" s="9" customFormat="1" ht="24.95" customHeight="1">
      <c r="B60" s="134"/>
      <c r="C60" s="135"/>
      <c r="D60" s="136" t="s">
        <v>112</v>
      </c>
      <c r="E60" s="137"/>
      <c r="F60" s="137"/>
      <c r="G60" s="137"/>
      <c r="H60" s="137"/>
      <c r="I60" s="137"/>
      <c r="J60" s="138">
        <f>J94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221</v>
      </c>
      <c r="E61" s="143"/>
      <c r="F61" s="143"/>
      <c r="G61" s="143"/>
      <c r="H61" s="143"/>
      <c r="I61" s="143"/>
      <c r="J61" s="144">
        <f>J95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222</v>
      </c>
      <c r="E62" s="143"/>
      <c r="F62" s="143"/>
      <c r="G62" s="143"/>
      <c r="H62" s="143"/>
      <c r="I62" s="143"/>
      <c r="J62" s="144">
        <f>J119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223</v>
      </c>
      <c r="E63" s="143"/>
      <c r="F63" s="143"/>
      <c r="G63" s="143"/>
      <c r="H63" s="143"/>
      <c r="I63" s="143"/>
      <c r="J63" s="144">
        <f>J155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224</v>
      </c>
      <c r="E64" s="143"/>
      <c r="F64" s="143"/>
      <c r="G64" s="143"/>
      <c r="H64" s="143"/>
      <c r="I64" s="143"/>
      <c r="J64" s="144">
        <f>J172</f>
        <v>0</v>
      </c>
      <c r="K64" s="141"/>
      <c r="L64" s="145"/>
    </row>
    <row r="65" spans="1:31" s="10" customFormat="1" ht="19.899999999999999" customHeight="1">
      <c r="B65" s="140"/>
      <c r="C65" s="141"/>
      <c r="D65" s="142" t="s">
        <v>114</v>
      </c>
      <c r="E65" s="143"/>
      <c r="F65" s="143"/>
      <c r="G65" s="143"/>
      <c r="H65" s="143"/>
      <c r="I65" s="143"/>
      <c r="J65" s="144">
        <f>J238</f>
        <v>0</v>
      </c>
      <c r="K65" s="141"/>
      <c r="L65" s="145"/>
    </row>
    <row r="66" spans="1:31" s="10" customFormat="1" ht="19.899999999999999" customHeight="1">
      <c r="B66" s="140"/>
      <c r="C66" s="141"/>
      <c r="D66" s="142" t="s">
        <v>225</v>
      </c>
      <c r="E66" s="143"/>
      <c r="F66" s="143"/>
      <c r="G66" s="143"/>
      <c r="H66" s="143"/>
      <c r="I66" s="143"/>
      <c r="J66" s="144">
        <f>J245</f>
        <v>0</v>
      </c>
      <c r="K66" s="141"/>
      <c r="L66" s="145"/>
    </row>
    <row r="67" spans="1:31" s="9" customFormat="1" ht="24.95" customHeight="1">
      <c r="B67" s="134"/>
      <c r="C67" s="135"/>
      <c r="D67" s="136" t="s">
        <v>117</v>
      </c>
      <c r="E67" s="137"/>
      <c r="F67" s="137"/>
      <c r="G67" s="137"/>
      <c r="H67" s="137"/>
      <c r="I67" s="137"/>
      <c r="J67" s="138">
        <f>J252</f>
        <v>0</v>
      </c>
      <c r="K67" s="135"/>
      <c r="L67" s="139"/>
    </row>
    <row r="68" spans="1:31" s="9" customFormat="1" ht="24.95" customHeight="1">
      <c r="B68" s="134"/>
      <c r="C68" s="135"/>
      <c r="D68" s="136" t="s">
        <v>226</v>
      </c>
      <c r="E68" s="137"/>
      <c r="F68" s="137"/>
      <c r="G68" s="137"/>
      <c r="H68" s="137"/>
      <c r="I68" s="137"/>
      <c r="J68" s="138">
        <f>J267</f>
        <v>0</v>
      </c>
      <c r="K68" s="135"/>
      <c r="L68" s="139"/>
    </row>
    <row r="69" spans="1:31" s="10" customFormat="1" ht="19.899999999999999" customHeight="1">
      <c r="B69" s="140"/>
      <c r="C69" s="141"/>
      <c r="D69" s="142" t="s">
        <v>227</v>
      </c>
      <c r="E69" s="143"/>
      <c r="F69" s="143"/>
      <c r="G69" s="143"/>
      <c r="H69" s="143"/>
      <c r="I69" s="143"/>
      <c r="J69" s="144">
        <f>J268</f>
        <v>0</v>
      </c>
      <c r="K69" s="141"/>
      <c r="L69" s="145"/>
    </row>
    <row r="70" spans="1:31" s="10" customFormat="1" ht="19.899999999999999" customHeight="1">
      <c r="B70" s="140"/>
      <c r="C70" s="141"/>
      <c r="D70" s="142" t="s">
        <v>228</v>
      </c>
      <c r="E70" s="143"/>
      <c r="F70" s="143"/>
      <c r="G70" s="143"/>
      <c r="H70" s="143"/>
      <c r="I70" s="143"/>
      <c r="J70" s="144">
        <f>J271</f>
        <v>0</v>
      </c>
      <c r="K70" s="141"/>
      <c r="L70" s="145"/>
    </row>
    <row r="71" spans="1:31" s="10" customFormat="1" ht="19.899999999999999" customHeight="1">
      <c r="B71" s="140"/>
      <c r="C71" s="141"/>
      <c r="D71" s="142" t="s">
        <v>229</v>
      </c>
      <c r="E71" s="143"/>
      <c r="F71" s="143"/>
      <c r="G71" s="143"/>
      <c r="H71" s="143"/>
      <c r="I71" s="143"/>
      <c r="J71" s="144">
        <f>J278</f>
        <v>0</v>
      </c>
      <c r="K71" s="141"/>
      <c r="L71" s="145"/>
    </row>
    <row r="72" spans="1:31" s="10" customFormat="1" ht="19.899999999999999" customHeight="1">
      <c r="B72" s="140"/>
      <c r="C72" s="141"/>
      <c r="D72" s="142" t="s">
        <v>230</v>
      </c>
      <c r="E72" s="143"/>
      <c r="F72" s="143"/>
      <c r="G72" s="143"/>
      <c r="H72" s="143"/>
      <c r="I72" s="143"/>
      <c r="J72" s="144">
        <f>J283</f>
        <v>0</v>
      </c>
      <c r="K72" s="141"/>
      <c r="L72" s="145"/>
    </row>
    <row r="73" spans="1:31" s="10" customFormat="1" ht="19.899999999999999" customHeight="1">
      <c r="B73" s="140"/>
      <c r="C73" s="141"/>
      <c r="D73" s="142" t="s">
        <v>231</v>
      </c>
      <c r="E73" s="143"/>
      <c r="F73" s="143"/>
      <c r="G73" s="143"/>
      <c r="H73" s="143"/>
      <c r="I73" s="143"/>
      <c r="J73" s="144">
        <f>J288</f>
        <v>0</v>
      </c>
      <c r="K73" s="141"/>
      <c r="L73" s="145"/>
    </row>
    <row r="74" spans="1:31" s="2" customFormat="1" ht="21.7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9" spans="1:31" s="2" customFormat="1" ht="6.95" customHeight="1">
      <c r="A79" s="34"/>
      <c r="B79" s="49"/>
      <c r="C79" s="50"/>
      <c r="D79" s="50"/>
      <c r="E79" s="50"/>
      <c r="F79" s="50"/>
      <c r="G79" s="50"/>
      <c r="H79" s="50"/>
      <c r="I79" s="50"/>
      <c r="J79" s="50"/>
      <c r="K79" s="50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24.95" customHeight="1">
      <c r="A80" s="34"/>
      <c r="B80" s="35"/>
      <c r="C80" s="23" t="s">
        <v>118</v>
      </c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16</v>
      </c>
      <c r="D82" s="36"/>
      <c r="E82" s="36"/>
      <c r="F82" s="36"/>
      <c r="G82" s="36"/>
      <c r="H82" s="36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6.5" customHeight="1">
      <c r="A83" s="34"/>
      <c r="B83" s="35"/>
      <c r="C83" s="36"/>
      <c r="D83" s="36"/>
      <c r="E83" s="354" t="str">
        <f>E7</f>
        <v>Pavilon V/A – odvlhčení COS</v>
      </c>
      <c r="F83" s="355"/>
      <c r="G83" s="355"/>
      <c r="H83" s="355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9" t="s">
        <v>103</v>
      </c>
      <c r="D84" s="36"/>
      <c r="E84" s="36"/>
      <c r="F84" s="36"/>
      <c r="G84" s="36"/>
      <c r="H84" s="36"/>
      <c r="I84" s="36"/>
      <c r="J84" s="36"/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6.5" customHeight="1">
      <c r="A85" s="34"/>
      <c r="B85" s="35"/>
      <c r="C85" s="36"/>
      <c r="D85" s="36"/>
      <c r="E85" s="307" t="str">
        <f>E9</f>
        <v>016-2 - Technologie odvlhčování</v>
      </c>
      <c r="F85" s="356"/>
      <c r="G85" s="356"/>
      <c r="H85" s="356"/>
      <c r="I85" s="36"/>
      <c r="J85" s="36"/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0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2" customHeight="1">
      <c r="A87" s="34"/>
      <c r="B87" s="35"/>
      <c r="C87" s="29" t="s">
        <v>21</v>
      </c>
      <c r="D87" s="36"/>
      <c r="E87" s="36"/>
      <c r="F87" s="27" t="str">
        <f>F12</f>
        <v>Slezská nemocnice v Opavě, pavilon V/A,</v>
      </c>
      <c r="G87" s="36"/>
      <c r="H87" s="36"/>
      <c r="I87" s="29" t="s">
        <v>23</v>
      </c>
      <c r="J87" s="59" t="str">
        <f>IF(J12="","",J12)</f>
        <v>19. 6. 2025</v>
      </c>
      <c r="K87" s="36"/>
      <c r="L87" s="10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0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2" customFormat="1" ht="25.7" customHeight="1">
      <c r="A89" s="34"/>
      <c r="B89" s="35"/>
      <c r="C89" s="29" t="s">
        <v>25</v>
      </c>
      <c r="D89" s="36"/>
      <c r="E89" s="36"/>
      <c r="F89" s="27" t="str">
        <f>E15</f>
        <v>Slezská nemocnice v Opavě, příspěvková organizace</v>
      </c>
      <c r="G89" s="36"/>
      <c r="H89" s="36"/>
      <c r="I89" s="29" t="s">
        <v>33</v>
      </c>
      <c r="J89" s="32" t="str">
        <f>E21</f>
        <v>Ventistav VRBNO s.r.o.</v>
      </c>
      <c r="K89" s="36"/>
      <c r="L89" s="10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5" s="2" customFormat="1" ht="15.2" customHeight="1">
      <c r="A90" s="34"/>
      <c r="B90" s="35"/>
      <c r="C90" s="29" t="s">
        <v>31</v>
      </c>
      <c r="D90" s="36"/>
      <c r="E90" s="36"/>
      <c r="F90" s="27" t="str">
        <f>IF(E18="","",E18)</f>
        <v>Vyplň údaj</v>
      </c>
      <c r="G90" s="36"/>
      <c r="H90" s="36"/>
      <c r="I90" s="29" t="s">
        <v>38</v>
      </c>
      <c r="J90" s="32" t="str">
        <f>E24</f>
        <v>Ing. Zdenek Lanči</v>
      </c>
      <c r="K90" s="36"/>
      <c r="L90" s="10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5" s="2" customFormat="1" ht="10.3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10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65" s="11" customFormat="1" ht="29.25" customHeight="1">
      <c r="A92" s="146"/>
      <c r="B92" s="147"/>
      <c r="C92" s="148" t="s">
        <v>119</v>
      </c>
      <c r="D92" s="149" t="s">
        <v>61</v>
      </c>
      <c r="E92" s="149" t="s">
        <v>57</v>
      </c>
      <c r="F92" s="149" t="s">
        <v>58</v>
      </c>
      <c r="G92" s="149" t="s">
        <v>120</v>
      </c>
      <c r="H92" s="149" t="s">
        <v>121</v>
      </c>
      <c r="I92" s="149" t="s">
        <v>122</v>
      </c>
      <c r="J92" s="149" t="s">
        <v>108</v>
      </c>
      <c r="K92" s="150" t="s">
        <v>123</v>
      </c>
      <c r="L92" s="151"/>
      <c r="M92" s="68" t="s">
        <v>19</v>
      </c>
      <c r="N92" s="69" t="s">
        <v>46</v>
      </c>
      <c r="O92" s="69" t="s">
        <v>124</v>
      </c>
      <c r="P92" s="69" t="s">
        <v>125</v>
      </c>
      <c r="Q92" s="69" t="s">
        <v>126</v>
      </c>
      <c r="R92" s="69" t="s">
        <v>127</v>
      </c>
      <c r="S92" s="69" t="s">
        <v>128</v>
      </c>
      <c r="T92" s="70" t="s">
        <v>129</v>
      </c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46"/>
    </row>
    <row r="93" spans="1:65" s="2" customFormat="1" ht="22.9" customHeight="1">
      <c r="A93" s="34"/>
      <c r="B93" s="35"/>
      <c r="C93" s="75" t="s">
        <v>130</v>
      </c>
      <c r="D93" s="36"/>
      <c r="E93" s="36"/>
      <c r="F93" s="36"/>
      <c r="G93" s="36"/>
      <c r="H93" s="36"/>
      <c r="I93" s="36"/>
      <c r="J93" s="152">
        <f>BK93</f>
        <v>0</v>
      </c>
      <c r="K93" s="36"/>
      <c r="L93" s="39"/>
      <c r="M93" s="71"/>
      <c r="N93" s="153"/>
      <c r="O93" s="72"/>
      <c r="P93" s="154">
        <f>P94+P252+P267</f>
        <v>0</v>
      </c>
      <c r="Q93" s="72"/>
      <c r="R93" s="154">
        <f>R94+R252+R267</f>
        <v>5.7840100000000003</v>
      </c>
      <c r="S93" s="72"/>
      <c r="T93" s="155">
        <f>T94+T252+T267</f>
        <v>0.48930000000000001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75</v>
      </c>
      <c r="AU93" s="17" t="s">
        <v>109</v>
      </c>
      <c r="BK93" s="156">
        <f>BK94+BK252+BK267</f>
        <v>0</v>
      </c>
    </row>
    <row r="94" spans="1:65" s="12" customFormat="1" ht="25.9" customHeight="1">
      <c r="B94" s="157"/>
      <c r="C94" s="158"/>
      <c r="D94" s="159" t="s">
        <v>75</v>
      </c>
      <c r="E94" s="160" t="s">
        <v>149</v>
      </c>
      <c r="F94" s="160" t="s">
        <v>150</v>
      </c>
      <c r="G94" s="158"/>
      <c r="H94" s="158"/>
      <c r="I94" s="161"/>
      <c r="J94" s="162">
        <f>BK94</f>
        <v>0</v>
      </c>
      <c r="K94" s="158"/>
      <c r="L94" s="163"/>
      <c r="M94" s="164"/>
      <c r="N94" s="165"/>
      <c r="O94" s="165"/>
      <c r="P94" s="166">
        <f>P95+P119+P155+P172+P238+P245</f>
        <v>0</v>
      </c>
      <c r="Q94" s="165"/>
      <c r="R94" s="166">
        <f>R95+R119+R155+R172+R238+R245</f>
        <v>5.7840100000000003</v>
      </c>
      <c r="S94" s="165"/>
      <c r="T94" s="167">
        <f>T95+T119+T155+T172+T238+T245</f>
        <v>0.48930000000000001</v>
      </c>
      <c r="AR94" s="168" t="s">
        <v>86</v>
      </c>
      <c r="AT94" s="169" t="s">
        <v>75</v>
      </c>
      <c r="AU94" s="169" t="s">
        <v>76</v>
      </c>
      <c r="AY94" s="168" t="s">
        <v>133</v>
      </c>
      <c r="BK94" s="170">
        <f>BK95+BK119+BK155+BK172+BK238+BK245</f>
        <v>0</v>
      </c>
    </row>
    <row r="95" spans="1:65" s="12" customFormat="1" ht="22.9" customHeight="1">
      <c r="B95" s="157"/>
      <c r="C95" s="158"/>
      <c r="D95" s="159" t="s">
        <v>75</v>
      </c>
      <c r="E95" s="171" t="s">
        <v>232</v>
      </c>
      <c r="F95" s="171" t="s">
        <v>233</v>
      </c>
      <c r="G95" s="158"/>
      <c r="H95" s="158"/>
      <c r="I95" s="161"/>
      <c r="J95" s="172">
        <f>BK95</f>
        <v>0</v>
      </c>
      <c r="K95" s="158"/>
      <c r="L95" s="163"/>
      <c r="M95" s="164"/>
      <c r="N95" s="165"/>
      <c r="O95" s="165"/>
      <c r="P95" s="166">
        <f>SUM(P96:P118)</f>
        <v>0</v>
      </c>
      <c r="Q95" s="165"/>
      <c r="R95" s="166">
        <f>SUM(R96:R118)</f>
        <v>0.28751000000000004</v>
      </c>
      <c r="S95" s="165"/>
      <c r="T95" s="167">
        <f>SUM(T96:T118)</f>
        <v>0</v>
      </c>
      <c r="AR95" s="168" t="s">
        <v>86</v>
      </c>
      <c r="AT95" s="169" t="s">
        <v>75</v>
      </c>
      <c r="AU95" s="169" t="s">
        <v>84</v>
      </c>
      <c r="AY95" s="168" t="s">
        <v>133</v>
      </c>
      <c r="BK95" s="170">
        <f>SUM(BK96:BK118)</f>
        <v>0</v>
      </c>
    </row>
    <row r="96" spans="1:65" s="2" customFormat="1" ht="37.9" customHeight="1">
      <c r="A96" s="34"/>
      <c r="B96" s="35"/>
      <c r="C96" s="173" t="s">
        <v>234</v>
      </c>
      <c r="D96" s="173" t="s">
        <v>136</v>
      </c>
      <c r="E96" s="174" t="s">
        <v>235</v>
      </c>
      <c r="F96" s="175" t="s">
        <v>236</v>
      </c>
      <c r="G96" s="176" t="s">
        <v>237</v>
      </c>
      <c r="H96" s="177">
        <v>233</v>
      </c>
      <c r="I96" s="178"/>
      <c r="J96" s="179">
        <f>ROUND(I96*H96,2)</f>
        <v>0</v>
      </c>
      <c r="K96" s="175" t="s">
        <v>19</v>
      </c>
      <c r="L96" s="39"/>
      <c r="M96" s="180" t="s">
        <v>19</v>
      </c>
      <c r="N96" s="181" t="s">
        <v>47</v>
      </c>
      <c r="O96" s="64"/>
      <c r="P96" s="182">
        <f>O96*H96</f>
        <v>0</v>
      </c>
      <c r="Q96" s="182">
        <v>2.3000000000000001E-4</v>
      </c>
      <c r="R96" s="182">
        <f>Q96*H96</f>
        <v>5.3589999999999999E-2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156</v>
      </c>
      <c r="AT96" s="184" t="s">
        <v>136</v>
      </c>
      <c r="AU96" s="184" t="s">
        <v>86</v>
      </c>
      <c r="AY96" s="17" t="s">
        <v>133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7" t="s">
        <v>84</v>
      </c>
      <c r="BK96" s="185">
        <f>ROUND(I96*H96,2)</f>
        <v>0</v>
      </c>
      <c r="BL96" s="17" t="s">
        <v>156</v>
      </c>
      <c r="BM96" s="184" t="s">
        <v>238</v>
      </c>
    </row>
    <row r="97" spans="1:65" s="2" customFormat="1" ht="16.5" customHeight="1">
      <c r="A97" s="34"/>
      <c r="B97" s="35"/>
      <c r="C97" s="191" t="s">
        <v>7</v>
      </c>
      <c r="D97" s="191" t="s">
        <v>173</v>
      </c>
      <c r="E97" s="192" t="s">
        <v>179</v>
      </c>
      <c r="F97" s="193" t="s">
        <v>239</v>
      </c>
      <c r="G97" s="194" t="s">
        <v>240</v>
      </c>
      <c r="H97" s="195">
        <v>63</v>
      </c>
      <c r="I97" s="196"/>
      <c r="J97" s="197">
        <f>ROUND(I97*H97,2)</f>
        <v>0</v>
      </c>
      <c r="K97" s="193" t="s">
        <v>19</v>
      </c>
      <c r="L97" s="198"/>
      <c r="M97" s="199" t="s">
        <v>19</v>
      </c>
      <c r="N97" s="200" t="s">
        <v>47</v>
      </c>
      <c r="O97" s="64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4" t="s">
        <v>176</v>
      </c>
      <c r="AT97" s="184" t="s">
        <v>173</v>
      </c>
      <c r="AU97" s="184" t="s">
        <v>86</v>
      </c>
      <c r="AY97" s="17" t="s">
        <v>133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17" t="s">
        <v>84</v>
      </c>
      <c r="BK97" s="185">
        <f>ROUND(I97*H97,2)</f>
        <v>0</v>
      </c>
      <c r="BL97" s="17" t="s">
        <v>156</v>
      </c>
      <c r="BM97" s="184" t="s">
        <v>241</v>
      </c>
    </row>
    <row r="98" spans="1:65" s="2" customFormat="1" ht="16.5" customHeight="1">
      <c r="A98" s="34"/>
      <c r="B98" s="35"/>
      <c r="C98" s="191" t="s">
        <v>242</v>
      </c>
      <c r="D98" s="191" t="s">
        <v>173</v>
      </c>
      <c r="E98" s="192" t="s">
        <v>243</v>
      </c>
      <c r="F98" s="193" t="s">
        <v>244</v>
      </c>
      <c r="G98" s="194" t="s">
        <v>237</v>
      </c>
      <c r="H98" s="195">
        <v>52</v>
      </c>
      <c r="I98" s="196"/>
      <c r="J98" s="197">
        <f>ROUND(I98*H98,2)</f>
        <v>0</v>
      </c>
      <c r="K98" s="193" t="s">
        <v>19</v>
      </c>
      <c r="L98" s="198"/>
      <c r="M98" s="199" t="s">
        <v>19</v>
      </c>
      <c r="N98" s="200" t="s">
        <v>47</v>
      </c>
      <c r="O98" s="64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176</v>
      </c>
      <c r="AT98" s="184" t="s">
        <v>173</v>
      </c>
      <c r="AU98" s="184" t="s">
        <v>86</v>
      </c>
      <c r="AY98" s="17" t="s">
        <v>133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7" t="s">
        <v>84</v>
      </c>
      <c r="BK98" s="185">
        <f>ROUND(I98*H98,2)</f>
        <v>0</v>
      </c>
      <c r="BL98" s="17" t="s">
        <v>156</v>
      </c>
      <c r="BM98" s="184" t="s">
        <v>245</v>
      </c>
    </row>
    <row r="99" spans="1:65" s="13" customFormat="1" ht="11.25">
      <c r="B99" s="201"/>
      <c r="C99" s="202"/>
      <c r="D99" s="203" t="s">
        <v>193</v>
      </c>
      <c r="E99" s="202"/>
      <c r="F99" s="204" t="s">
        <v>246</v>
      </c>
      <c r="G99" s="202"/>
      <c r="H99" s="205">
        <v>52</v>
      </c>
      <c r="I99" s="206"/>
      <c r="J99" s="202"/>
      <c r="K99" s="202"/>
      <c r="L99" s="207"/>
      <c r="M99" s="208"/>
      <c r="N99" s="209"/>
      <c r="O99" s="209"/>
      <c r="P99" s="209"/>
      <c r="Q99" s="209"/>
      <c r="R99" s="209"/>
      <c r="S99" s="209"/>
      <c r="T99" s="210"/>
      <c r="AT99" s="211" t="s">
        <v>193</v>
      </c>
      <c r="AU99" s="211" t="s">
        <v>86</v>
      </c>
      <c r="AV99" s="13" t="s">
        <v>86</v>
      </c>
      <c r="AW99" s="13" t="s">
        <v>4</v>
      </c>
      <c r="AX99" s="13" t="s">
        <v>84</v>
      </c>
      <c r="AY99" s="211" t="s">
        <v>133</v>
      </c>
    </row>
    <row r="100" spans="1:65" s="2" customFormat="1" ht="16.5" customHeight="1">
      <c r="A100" s="34"/>
      <c r="B100" s="35"/>
      <c r="C100" s="191" t="s">
        <v>247</v>
      </c>
      <c r="D100" s="191" t="s">
        <v>173</v>
      </c>
      <c r="E100" s="192" t="s">
        <v>248</v>
      </c>
      <c r="F100" s="193" t="s">
        <v>249</v>
      </c>
      <c r="G100" s="194" t="s">
        <v>237</v>
      </c>
      <c r="H100" s="195">
        <v>54</v>
      </c>
      <c r="I100" s="196"/>
      <c r="J100" s="197">
        <f>ROUND(I100*H100,2)</f>
        <v>0</v>
      </c>
      <c r="K100" s="193" t="s">
        <v>19</v>
      </c>
      <c r="L100" s="198"/>
      <c r="M100" s="199" t="s">
        <v>19</v>
      </c>
      <c r="N100" s="200" t="s">
        <v>47</v>
      </c>
      <c r="O100" s="64"/>
      <c r="P100" s="182">
        <f>O100*H100</f>
        <v>0</v>
      </c>
      <c r="Q100" s="182">
        <v>0</v>
      </c>
      <c r="R100" s="182">
        <f>Q100*H100</f>
        <v>0</v>
      </c>
      <c r="S100" s="182">
        <v>0</v>
      </c>
      <c r="T100" s="183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4" t="s">
        <v>176</v>
      </c>
      <c r="AT100" s="184" t="s">
        <v>173</v>
      </c>
      <c r="AU100" s="184" t="s">
        <v>86</v>
      </c>
      <c r="AY100" s="17" t="s">
        <v>133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7" t="s">
        <v>84</v>
      </c>
      <c r="BK100" s="185">
        <f>ROUND(I100*H100,2)</f>
        <v>0</v>
      </c>
      <c r="BL100" s="17" t="s">
        <v>156</v>
      </c>
      <c r="BM100" s="184" t="s">
        <v>250</v>
      </c>
    </row>
    <row r="101" spans="1:65" s="2" customFormat="1" ht="16.5" customHeight="1">
      <c r="A101" s="34"/>
      <c r="B101" s="35"/>
      <c r="C101" s="191" t="s">
        <v>251</v>
      </c>
      <c r="D101" s="191" t="s">
        <v>173</v>
      </c>
      <c r="E101" s="192" t="s">
        <v>252</v>
      </c>
      <c r="F101" s="193" t="s">
        <v>253</v>
      </c>
      <c r="G101" s="194" t="s">
        <v>237</v>
      </c>
      <c r="H101" s="195">
        <v>64</v>
      </c>
      <c r="I101" s="196"/>
      <c r="J101" s="197">
        <f>ROUND(I101*H101,2)</f>
        <v>0</v>
      </c>
      <c r="K101" s="193" t="s">
        <v>19</v>
      </c>
      <c r="L101" s="198"/>
      <c r="M101" s="199" t="s">
        <v>19</v>
      </c>
      <c r="N101" s="200" t="s">
        <v>47</v>
      </c>
      <c r="O101" s="64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176</v>
      </c>
      <c r="AT101" s="184" t="s">
        <v>173</v>
      </c>
      <c r="AU101" s="184" t="s">
        <v>86</v>
      </c>
      <c r="AY101" s="17" t="s">
        <v>133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7" t="s">
        <v>84</v>
      </c>
      <c r="BK101" s="185">
        <f>ROUND(I101*H101,2)</f>
        <v>0</v>
      </c>
      <c r="BL101" s="17" t="s">
        <v>156</v>
      </c>
      <c r="BM101" s="184" t="s">
        <v>254</v>
      </c>
    </row>
    <row r="102" spans="1:65" s="2" customFormat="1" ht="37.9" customHeight="1">
      <c r="A102" s="34"/>
      <c r="B102" s="35"/>
      <c r="C102" s="173" t="s">
        <v>189</v>
      </c>
      <c r="D102" s="173" t="s">
        <v>136</v>
      </c>
      <c r="E102" s="174" t="s">
        <v>255</v>
      </c>
      <c r="F102" s="175" t="s">
        <v>256</v>
      </c>
      <c r="G102" s="176" t="s">
        <v>237</v>
      </c>
      <c r="H102" s="177">
        <v>144</v>
      </c>
      <c r="I102" s="178"/>
      <c r="J102" s="179">
        <f>ROUND(I102*H102,2)</f>
        <v>0</v>
      </c>
      <c r="K102" s="175" t="s">
        <v>140</v>
      </c>
      <c r="L102" s="39"/>
      <c r="M102" s="180" t="s">
        <v>19</v>
      </c>
      <c r="N102" s="181" t="s">
        <v>47</v>
      </c>
      <c r="O102" s="64"/>
      <c r="P102" s="182">
        <f>O102*H102</f>
        <v>0</v>
      </c>
      <c r="Q102" s="182">
        <v>1.9000000000000001E-4</v>
      </c>
      <c r="R102" s="182">
        <f>Q102*H102</f>
        <v>2.7360000000000002E-2</v>
      </c>
      <c r="S102" s="182">
        <v>0</v>
      </c>
      <c r="T102" s="183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4" t="s">
        <v>156</v>
      </c>
      <c r="AT102" s="184" t="s">
        <v>136</v>
      </c>
      <c r="AU102" s="184" t="s">
        <v>86</v>
      </c>
      <c r="AY102" s="17" t="s">
        <v>133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7" t="s">
        <v>84</v>
      </c>
      <c r="BK102" s="185">
        <f>ROUND(I102*H102,2)</f>
        <v>0</v>
      </c>
      <c r="BL102" s="17" t="s">
        <v>156</v>
      </c>
      <c r="BM102" s="184" t="s">
        <v>257</v>
      </c>
    </row>
    <row r="103" spans="1:65" s="2" customFormat="1" ht="11.25">
      <c r="A103" s="34"/>
      <c r="B103" s="35"/>
      <c r="C103" s="36"/>
      <c r="D103" s="186" t="s">
        <v>143</v>
      </c>
      <c r="E103" s="36"/>
      <c r="F103" s="187" t="s">
        <v>258</v>
      </c>
      <c r="G103" s="36"/>
      <c r="H103" s="36"/>
      <c r="I103" s="188"/>
      <c r="J103" s="36"/>
      <c r="K103" s="36"/>
      <c r="L103" s="39"/>
      <c r="M103" s="189"/>
      <c r="N103" s="190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143</v>
      </c>
      <c r="AU103" s="17" t="s">
        <v>86</v>
      </c>
    </row>
    <row r="104" spans="1:65" s="2" customFormat="1" ht="16.5" customHeight="1">
      <c r="A104" s="34"/>
      <c r="B104" s="35"/>
      <c r="C104" s="191" t="s">
        <v>197</v>
      </c>
      <c r="D104" s="191" t="s">
        <v>173</v>
      </c>
      <c r="E104" s="192" t="s">
        <v>259</v>
      </c>
      <c r="F104" s="193" t="s">
        <v>260</v>
      </c>
      <c r="G104" s="194" t="s">
        <v>237</v>
      </c>
      <c r="H104" s="195">
        <v>10</v>
      </c>
      <c r="I104" s="196"/>
      <c r="J104" s="197">
        <f>ROUND(I104*H104,2)</f>
        <v>0</v>
      </c>
      <c r="K104" s="193" t="s">
        <v>140</v>
      </c>
      <c r="L104" s="198"/>
      <c r="M104" s="199" t="s">
        <v>19</v>
      </c>
      <c r="N104" s="200" t="s">
        <v>47</v>
      </c>
      <c r="O104" s="64"/>
      <c r="P104" s="182">
        <f>O104*H104</f>
        <v>0</v>
      </c>
      <c r="Q104" s="182">
        <v>2.9E-4</v>
      </c>
      <c r="R104" s="182">
        <f>Q104*H104</f>
        <v>2.8999999999999998E-3</v>
      </c>
      <c r="S104" s="182">
        <v>0</v>
      </c>
      <c r="T104" s="18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176</v>
      </c>
      <c r="AT104" s="184" t="s">
        <v>173</v>
      </c>
      <c r="AU104" s="184" t="s">
        <v>86</v>
      </c>
      <c r="AY104" s="17" t="s">
        <v>133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7" t="s">
        <v>84</v>
      </c>
      <c r="BK104" s="185">
        <f>ROUND(I104*H104,2)</f>
        <v>0</v>
      </c>
      <c r="BL104" s="17" t="s">
        <v>156</v>
      </c>
      <c r="BM104" s="184" t="s">
        <v>261</v>
      </c>
    </row>
    <row r="105" spans="1:65" s="13" customFormat="1" ht="11.25">
      <c r="B105" s="201"/>
      <c r="C105" s="202"/>
      <c r="D105" s="203" t="s">
        <v>193</v>
      </c>
      <c r="E105" s="202"/>
      <c r="F105" s="204" t="s">
        <v>262</v>
      </c>
      <c r="G105" s="202"/>
      <c r="H105" s="205">
        <v>10</v>
      </c>
      <c r="I105" s="206"/>
      <c r="J105" s="202"/>
      <c r="K105" s="202"/>
      <c r="L105" s="207"/>
      <c r="M105" s="208"/>
      <c r="N105" s="209"/>
      <c r="O105" s="209"/>
      <c r="P105" s="209"/>
      <c r="Q105" s="209"/>
      <c r="R105" s="209"/>
      <c r="S105" s="209"/>
      <c r="T105" s="210"/>
      <c r="AT105" s="211" t="s">
        <v>193</v>
      </c>
      <c r="AU105" s="211" t="s">
        <v>86</v>
      </c>
      <c r="AV105" s="13" t="s">
        <v>86</v>
      </c>
      <c r="AW105" s="13" t="s">
        <v>4</v>
      </c>
      <c r="AX105" s="13" t="s">
        <v>84</v>
      </c>
      <c r="AY105" s="211" t="s">
        <v>133</v>
      </c>
    </row>
    <row r="106" spans="1:65" s="2" customFormat="1" ht="16.5" customHeight="1">
      <c r="A106" s="34"/>
      <c r="B106" s="35"/>
      <c r="C106" s="191" t="s">
        <v>204</v>
      </c>
      <c r="D106" s="191" t="s">
        <v>173</v>
      </c>
      <c r="E106" s="192" t="s">
        <v>263</v>
      </c>
      <c r="F106" s="193" t="s">
        <v>264</v>
      </c>
      <c r="G106" s="194" t="s">
        <v>237</v>
      </c>
      <c r="H106" s="195">
        <v>78</v>
      </c>
      <c r="I106" s="196"/>
      <c r="J106" s="197">
        <f>ROUND(I106*H106,2)</f>
        <v>0</v>
      </c>
      <c r="K106" s="193" t="s">
        <v>140</v>
      </c>
      <c r="L106" s="198"/>
      <c r="M106" s="199" t="s">
        <v>19</v>
      </c>
      <c r="N106" s="200" t="s">
        <v>47</v>
      </c>
      <c r="O106" s="64"/>
      <c r="P106" s="182">
        <f>O106*H106</f>
        <v>0</v>
      </c>
      <c r="Q106" s="182">
        <v>6.4999999999999997E-4</v>
      </c>
      <c r="R106" s="182">
        <f>Q106*H106</f>
        <v>5.0699999999999995E-2</v>
      </c>
      <c r="S106" s="182">
        <v>0</v>
      </c>
      <c r="T106" s="183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4" t="s">
        <v>176</v>
      </c>
      <c r="AT106" s="184" t="s">
        <v>173</v>
      </c>
      <c r="AU106" s="184" t="s">
        <v>86</v>
      </c>
      <c r="AY106" s="17" t="s">
        <v>133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17" t="s">
        <v>84</v>
      </c>
      <c r="BK106" s="185">
        <f>ROUND(I106*H106,2)</f>
        <v>0</v>
      </c>
      <c r="BL106" s="17" t="s">
        <v>156</v>
      </c>
      <c r="BM106" s="184" t="s">
        <v>265</v>
      </c>
    </row>
    <row r="107" spans="1:65" s="13" customFormat="1" ht="11.25">
      <c r="B107" s="201"/>
      <c r="C107" s="202"/>
      <c r="D107" s="203" t="s">
        <v>193</v>
      </c>
      <c r="E107" s="202"/>
      <c r="F107" s="204" t="s">
        <v>266</v>
      </c>
      <c r="G107" s="202"/>
      <c r="H107" s="205">
        <v>78</v>
      </c>
      <c r="I107" s="206"/>
      <c r="J107" s="202"/>
      <c r="K107" s="202"/>
      <c r="L107" s="207"/>
      <c r="M107" s="208"/>
      <c r="N107" s="209"/>
      <c r="O107" s="209"/>
      <c r="P107" s="209"/>
      <c r="Q107" s="209"/>
      <c r="R107" s="209"/>
      <c r="S107" s="209"/>
      <c r="T107" s="210"/>
      <c r="AT107" s="211" t="s">
        <v>193</v>
      </c>
      <c r="AU107" s="211" t="s">
        <v>86</v>
      </c>
      <c r="AV107" s="13" t="s">
        <v>86</v>
      </c>
      <c r="AW107" s="13" t="s">
        <v>4</v>
      </c>
      <c r="AX107" s="13" t="s">
        <v>84</v>
      </c>
      <c r="AY107" s="211" t="s">
        <v>133</v>
      </c>
    </row>
    <row r="108" spans="1:65" s="2" customFormat="1" ht="16.5" customHeight="1">
      <c r="A108" s="34"/>
      <c r="B108" s="35"/>
      <c r="C108" s="191" t="s">
        <v>156</v>
      </c>
      <c r="D108" s="191" t="s">
        <v>173</v>
      </c>
      <c r="E108" s="192" t="s">
        <v>267</v>
      </c>
      <c r="F108" s="193" t="s">
        <v>268</v>
      </c>
      <c r="G108" s="194" t="s">
        <v>237</v>
      </c>
      <c r="H108" s="195">
        <v>56</v>
      </c>
      <c r="I108" s="196"/>
      <c r="J108" s="197">
        <f>ROUND(I108*H108,2)</f>
        <v>0</v>
      </c>
      <c r="K108" s="193" t="s">
        <v>140</v>
      </c>
      <c r="L108" s="198"/>
      <c r="M108" s="199" t="s">
        <v>19</v>
      </c>
      <c r="N108" s="200" t="s">
        <v>47</v>
      </c>
      <c r="O108" s="64"/>
      <c r="P108" s="182">
        <f>O108*H108</f>
        <v>0</v>
      </c>
      <c r="Q108" s="182">
        <v>4.2000000000000002E-4</v>
      </c>
      <c r="R108" s="182">
        <f>Q108*H108</f>
        <v>2.3519999999999999E-2</v>
      </c>
      <c r="S108" s="182">
        <v>0</v>
      </c>
      <c r="T108" s="183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4" t="s">
        <v>176</v>
      </c>
      <c r="AT108" s="184" t="s">
        <v>173</v>
      </c>
      <c r="AU108" s="184" t="s">
        <v>86</v>
      </c>
      <c r="AY108" s="17" t="s">
        <v>133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7" t="s">
        <v>84</v>
      </c>
      <c r="BK108" s="185">
        <f>ROUND(I108*H108,2)</f>
        <v>0</v>
      </c>
      <c r="BL108" s="17" t="s">
        <v>156</v>
      </c>
      <c r="BM108" s="184" t="s">
        <v>269</v>
      </c>
    </row>
    <row r="109" spans="1:65" s="13" customFormat="1" ht="11.25">
      <c r="B109" s="201"/>
      <c r="C109" s="202"/>
      <c r="D109" s="203" t="s">
        <v>193</v>
      </c>
      <c r="E109" s="202"/>
      <c r="F109" s="204" t="s">
        <v>270</v>
      </c>
      <c r="G109" s="202"/>
      <c r="H109" s="205">
        <v>56</v>
      </c>
      <c r="I109" s="206"/>
      <c r="J109" s="202"/>
      <c r="K109" s="202"/>
      <c r="L109" s="207"/>
      <c r="M109" s="208"/>
      <c r="N109" s="209"/>
      <c r="O109" s="209"/>
      <c r="P109" s="209"/>
      <c r="Q109" s="209"/>
      <c r="R109" s="209"/>
      <c r="S109" s="209"/>
      <c r="T109" s="210"/>
      <c r="AT109" s="211" t="s">
        <v>193</v>
      </c>
      <c r="AU109" s="211" t="s">
        <v>86</v>
      </c>
      <c r="AV109" s="13" t="s">
        <v>86</v>
      </c>
      <c r="AW109" s="13" t="s">
        <v>4</v>
      </c>
      <c r="AX109" s="13" t="s">
        <v>84</v>
      </c>
      <c r="AY109" s="211" t="s">
        <v>133</v>
      </c>
    </row>
    <row r="110" spans="1:65" s="2" customFormat="1" ht="37.9" customHeight="1">
      <c r="A110" s="34"/>
      <c r="B110" s="35"/>
      <c r="C110" s="173" t="s">
        <v>209</v>
      </c>
      <c r="D110" s="173" t="s">
        <v>136</v>
      </c>
      <c r="E110" s="174" t="s">
        <v>271</v>
      </c>
      <c r="F110" s="175" t="s">
        <v>272</v>
      </c>
      <c r="G110" s="176" t="s">
        <v>237</v>
      </c>
      <c r="H110" s="177">
        <v>94</v>
      </c>
      <c r="I110" s="178"/>
      <c r="J110" s="179">
        <f>ROUND(I110*H110,2)</f>
        <v>0</v>
      </c>
      <c r="K110" s="175" t="s">
        <v>140</v>
      </c>
      <c r="L110" s="39"/>
      <c r="M110" s="180" t="s">
        <v>19</v>
      </c>
      <c r="N110" s="181" t="s">
        <v>47</v>
      </c>
      <c r="O110" s="64"/>
      <c r="P110" s="182">
        <f>O110*H110</f>
        <v>0</v>
      </c>
      <c r="Q110" s="182">
        <v>2.7E-4</v>
      </c>
      <c r="R110" s="182">
        <f>Q110*H110</f>
        <v>2.538E-2</v>
      </c>
      <c r="S110" s="182">
        <v>0</v>
      </c>
      <c r="T110" s="183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4" t="s">
        <v>156</v>
      </c>
      <c r="AT110" s="184" t="s">
        <v>136</v>
      </c>
      <c r="AU110" s="184" t="s">
        <v>86</v>
      </c>
      <c r="AY110" s="17" t="s">
        <v>133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7" t="s">
        <v>84</v>
      </c>
      <c r="BK110" s="185">
        <f>ROUND(I110*H110,2)</f>
        <v>0</v>
      </c>
      <c r="BL110" s="17" t="s">
        <v>156</v>
      </c>
      <c r="BM110" s="184" t="s">
        <v>273</v>
      </c>
    </row>
    <row r="111" spans="1:65" s="2" customFormat="1" ht="11.25">
      <c r="A111" s="34"/>
      <c r="B111" s="35"/>
      <c r="C111" s="36"/>
      <c r="D111" s="186" t="s">
        <v>143</v>
      </c>
      <c r="E111" s="36"/>
      <c r="F111" s="187" t="s">
        <v>274</v>
      </c>
      <c r="G111" s="36"/>
      <c r="H111" s="36"/>
      <c r="I111" s="188"/>
      <c r="J111" s="36"/>
      <c r="K111" s="36"/>
      <c r="L111" s="39"/>
      <c r="M111" s="189"/>
      <c r="N111" s="190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143</v>
      </c>
      <c r="AU111" s="17" t="s">
        <v>86</v>
      </c>
    </row>
    <row r="112" spans="1:65" s="2" customFormat="1" ht="16.5" customHeight="1">
      <c r="A112" s="34"/>
      <c r="B112" s="35"/>
      <c r="C112" s="191" t="s">
        <v>214</v>
      </c>
      <c r="D112" s="191" t="s">
        <v>173</v>
      </c>
      <c r="E112" s="192" t="s">
        <v>275</v>
      </c>
      <c r="F112" s="193" t="s">
        <v>276</v>
      </c>
      <c r="G112" s="194" t="s">
        <v>237</v>
      </c>
      <c r="H112" s="195">
        <v>60</v>
      </c>
      <c r="I112" s="196"/>
      <c r="J112" s="197">
        <f>ROUND(I112*H112,2)</f>
        <v>0</v>
      </c>
      <c r="K112" s="193" t="s">
        <v>140</v>
      </c>
      <c r="L112" s="198"/>
      <c r="M112" s="199" t="s">
        <v>19</v>
      </c>
      <c r="N112" s="200" t="s">
        <v>47</v>
      </c>
      <c r="O112" s="64"/>
      <c r="P112" s="182">
        <f>O112*H112</f>
        <v>0</v>
      </c>
      <c r="Q112" s="182">
        <v>8.8000000000000003E-4</v>
      </c>
      <c r="R112" s="182">
        <f>Q112*H112</f>
        <v>5.28E-2</v>
      </c>
      <c r="S112" s="182">
        <v>0</v>
      </c>
      <c r="T112" s="183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176</v>
      </c>
      <c r="AT112" s="184" t="s">
        <v>173</v>
      </c>
      <c r="AU112" s="184" t="s">
        <v>86</v>
      </c>
      <c r="AY112" s="17" t="s">
        <v>133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7" t="s">
        <v>84</v>
      </c>
      <c r="BK112" s="185">
        <f>ROUND(I112*H112,2)</f>
        <v>0</v>
      </c>
      <c r="BL112" s="17" t="s">
        <v>156</v>
      </c>
      <c r="BM112" s="184" t="s">
        <v>277</v>
      </c>
    </row>
    <row r="113" spans="1:65" s="13" customFormat="1" ht="11.25">
      <c r="B113" s="201"/>
      <c r="C113" s="202"/>
      <c r="D113" s="203" t="s">
        <v>193</v>
      </c>
      <c r="E113" s="202"/>
      <c r="F113" s="204" t="s">
        <v>278</v>
      </c>
      <c r="G113" s="202"/>
      <c r="H113" s="205">
        <v>60</v>
      </c>
      <c r="I113" s="206"/>
      <c r="J113" s="202"/>
      <c r="K113" s="202"/>
      <c r="L113" s="207"/>
      <c r="M113" s="208"/>
      <c r="N113" s="209"/>
      <c r="O113" s="209"/>
      <c r="P113" s="209"/>
      <c r="Q113" s="209"/>
      <c r="R113" s="209"/>
      <c r="S113" s="209"/>
      <c r="T113" s="210"/>
      <c r="AT113" s="211" t="s">
        <v>193</v>
      </c>
      <c r="AU113" s="211" t="s">
        <v>86</v>
      </c>
      <c r="AV113" s="13" t="s">
        <v>86</v>
      </c>
      <c r="AW113" s="13" t="s">
        <v>4</v>
      </c>
      <c r="AX113" s="13" t="s">
        <v>84</v>
      </c>
      <c r="AY113" s="211" t="s">
        <v>133</v>
      </c>
    </row>
    <row r="114" spans="1:65" s="2" customFormat="1" ht="16.5" customHeight="1">
      <c r="A114" s="34"/>
      <c r="B114" s="35"/>
      <c r="C114" s="191" t="s">
        <v>178</v>
      </c>
      <c r="D114" s="191" t="s">
        <v>173</v>
      </c>
      <c r="E114" s="192" t="s">
        <v>279</v>
      </c>
      <c r="F114" s="193" t="s">
        <v>280</v>
      </c>
      <c r="G114" s="194" t="s">
        <v>237</v>
      </c>
      <c r="H114" s="195">
        <v>34</v>
      </c>
      <c r="I114" s="196"/>
      <c r="J114" s="197">
        <f>ROUND(I114*H114,2)</f>
        <v>0</v>
      </c>
      <c r="K114" s="193" t="s">
        <v>140</v>
      </c>
      <c r="L114" s="198"/>
      <c r="M114" s="199" t="s">
        <v>19</v>
      </c>
      <c r="N114" s="200" t="s">
        <v>47</v>
      </c>
      <c r="O114" s="64"/>
      <c r="P114" s="182">
        <f>O114*H114</f>
        <v>0</v>
      </c>
      <c r="Q114" s="182">
        <v>1.39E-3</v>
      </c>
      <c r="R114" s="182">
        <f>Q114*H114</f>
        <v>4.7259999999999996E-2</v>
      </c>
      <c r="S114" s="182">
        <v>0</v>
      </c>
      <c r="T114" s="183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4" t="s">
        <v>176</v>
      </c>
      <c r="AT114" s="184" t="s">
        <v>173</v>
      </c>
      <c r="AU114" s="184" t="s">
        <v>86</v>
      </c>
      <c r="AY114" s="17" t="s">
        <v>133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7" t="s">
        <v>84</v>
      </c>
      <c r="BK114" s="185">
        <f>ROUND(I114*H114,2)</f>
        <v>0</v>
      </c>
      <c r="BL114" s="17" t="s">
        <v>156</v>
      </c>
      <c r="BM114" s="184" t="s">
        <v>281</v>
      </c>
    </row>
    <row r="115" spans="1:65" s="13" customFormat="1" ht="11.25">
      <c r="B115" s="201"/>
      <c r="C115" s="202"/>
      <c r="D115" s="203" t="s">
        <v>193</v>
      </c>
      <c r="E115" s="202"/>
      <c r="F115" s="204" t="s">
        <v>282</v>
      </c>
      <c r="G115" s="202"/>
      <c r="H115" s="205">
        <v>34</v>
      </c>
      <c r="I115" s="206"/>
      <c r="J115" s="202"/>
      <c r="K115" s="202"/>
      <c r="L115" s="207"/>
      <c r="M115" s="208"/>
      <c r="N115" s="209"/>
      <c r="O115" s="209"/>
      <c r="P115" s="209"/>
      <c r="Q115" s="209"/>
      <c r="R115" s="209"/>
      <c r="S115" s="209"/>
      <c r="T115" s="210"/>
      <c r="AT115" s="211" t="s">
        <v>193</v>
      </c>
      <c r="AU115" s="211" t="s">
        <v>86</v>
      </c>
      <c r="AV115" s="13" t="s">
        <v>86</v>
      </c>
      <c r="AW115" s="13" t="s">
        <v>4</v>
      </c>
      <c r="AX115" s="13" t="s">
        <v>84</v>
      </c>
      <c r="AY115" s="211" t="s">
        <v>133</v>
      </c>
    </row>
    <row r="116" spans="1:65" s="2" customFormat="1" ht="24.2" customHeight="1">
      <c r="A116" s="34"/>
      <c r="B116" s="35"/>
      <c r="C116" s="173" t="s">
        <v>283</v>
      </c>
      <c r="D116" s="173" t="s">
        <v>136</v>
      </c>
      <c r="E116" s="174" t="s">
        <v>284</v>
      </c>
      <c r="F116" s="175" t="s">
        <v>285</v>
      </c>
      <c r="G116" s="176" t="s">
        <v>186</v>
      </c>
      <c r="H116" s="177">
        <v>20</v>
      </c>
      <c r="I116" s="178"/>
      <c r="J116" s="179">
        <f>ROUND(I116*H116,2)</f>
        <v>0</v>
      </c>
      <c r="K116" s="175" t="s">
        <v>140</v>
      </c>
      <c r="L116" s="39"/>
      <c r="M116" s="180" t="s">
        <v>19</v>
      </c>
      <c r="N116" s="181" t="s">
        <v>47</v>
      </c>
      <c r="O116" s="64"/>
      <c r="P116" s="182">
        <f>O116*H116</f>
        <v>0</v>
      </c>
      <c r="Q116" s="182">
        <v>2.0000000000000001E-4</v>
      </c>
      <c r="R116" s="182">
        <f>Q116*H116</f>
        <v>4.0000000000000001E-3</v>
      </c>
      <c r="S116" s="182">
        <v>0</v>
      </c>
      <c r="T116" s="183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4" t="s">
        <v>156</v>
      </c>
      <c r="AT116" s="184" t="s">
        <v>136</v>
      </c>
      <c r="AU116" s="184" t="s">
        <v>86</v>
      </c>
      <c r="AY116" s="17" t="s">
        <v>133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7" t="s">
        <v>84</v>
      </c>
      <c r="BK116" s="185">
        <f>ROUND(I116*H116,2)</f>
        <v>0</v>
      </c>
      <c r="BL116" s="17" t="s">
        <v>156</v>
      </c>
      <c r="BM116" s="184" t="s">
        <v>286</v>
      </c>
    </row>
    <row r="117" spans="1:65" s="2" customFormat="1" ht="11.25">
      <c r="A117" s="34"/>
      <c r="B117" s="35"/>
      <c r="C117" s="36"/>
      <c r="D117" s="186" t="s">
        <v>143</v>
      </c>
      <c r="E117" s="36"/>
      <c r="F117" s="187" t="s">
        <v>287</v>
      </c>
      <c r="G117" s="36"/>
      <c r="H117" s="36"/>
      <c r="I117" s="188"/>
      <c r="J117" s="36"/>
      <c r="K117" s="36"/>
      <c r="L117" s="39"/>
      <c r="M117" s="189"/>
      <c r="N117" s="190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143</v>
      </c>
      <c r="AU117" s="17" t="s">
        <v>86</v>
      </c>
    </row>
    <row r="118" spans="1:65" s="2" customFormat="1" ht="16.5" customHeight="1">
      <c r="A118" s="34"/>
      <c r="B118" s="35"/>
      <c r="C118" s="191" t="s">
        <v>288</v>
      </c>
      <c r="D118" s="191" t="s">
        <v>173</v>
      </c>
      <c r="E118" s="192" t="s">
        <v>289</v>
      </c>
      <c r="F118" s="193" t="s">
        <v>290</v>
      </c>
      <c r="G118" s="194" t="s">
        <v>186</v>
      </c>
      <c r="H118" s="195">
        <v>20</v>
      </c>
      <c r="I118" s="196"/>
      <c r="J118" s="197">
        <f>ROUND(I118*H118,2)</f>
        <v>0</v>
      </c>
      <c r="K118" s="193" t="s">
        <v>19</v>
      </c>
      <c r="L118" s="198"/>
      <c r="M118" s="199" t="s">
        <v>19</v>
      </c>
      <c r="N118" s="200" t="s">
        <v>47</v>
      </c>
      <c r="O118" s="64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4" t="s">
        <v>176</v>
      </c>
      <c r="AT118" s="184" t="s">
        <v>173</v>
      </c>
      <c r="AU118" s="184" t="s">
        <v>86</v>
      </c>
      <c r="AY118" s="17" t="s">
        <v>133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17" t="s">
        <v>84</v>
      </c>
      <c r="BK118" s="185">
        <f>ROUND(I118*H118,2)</f>
        <v>0</v>
      </c>
      <c r="BL118" s="17" t="s">
        <v>156</v>
      </c>
      <c r="BM118" s="184" t="s">
        <v>291</v>
      </c>
    </row>
    <row r="119" spans="1:65" s="12" customFormat="1" ht="22.9" customHeight="1">
      <c r="B119" s="157"/>
      <c r="C119" s="158"/>
      <c r="D119" s="159" t="s">
        <v>75</v>
      </c>
      <c r="E119" s="171" t="s">
        <v>292</v>
      </c>
      <c r="F119" s="171" t="s">
        <v>293</v>
      </c>
      <c r="G119" s="158"/>
      <c r="H119" s="158"/>
      <c r="I119" s="161"/>
      <c r="J119" s="172">
        <f>BK119</f>
        <v>0</v>
      </c>
      <c r="K119" s="158"/>
      <c r="L119" s="163"/>
      <c r="M119" s="164"/>
      <c r="N119" s="165"/>
      <c r="O119" s="165"/>
      <c r="P119" s="166">
        <f>SUM(P120:P154)</f>
        <v>0</v>
      </c>
      <c r="Q119" s="165"/>
      <c r="R119" s="166">
        <f>SUM(R120:R154)</f>
        <v>1.0460499999999999</v>
      </c>
      <c r="S119" s="165"/>
      <c r="T119" s="167">
        <f>SUM(T120:T154)</f>
        <v>0</v>
      </c>
      <c r="AR119" s="168" t="s">
        <v>86</v>
      </c>
      <c r="AT119" s="169" t="s">
        <v>75</v>
      </c>
      <c r="AU119" s="169" t="s">
        <v>84</v>
      </c>
      <c r="AY119" s="168" t="s">
        <v>133</v>
      </c>
      <c r="BK119" s="170">
        <f>SUM(BK120:BK154)</f>
        <v>0</v>
      </c>
    </row>
    <row r="120" spans="1:65" s="2" customFormat="1" ht="24.2" customHeight="1">
      <c r="A120" s="34"/>
      <c r="B120" s="35"/>
      <c r="C120" s="173" t="s">
        <v>294</v>
      </c>
      <c r="D120" s="173" t="s">
        <v>136</v>
      </c>
      <c r="E120" s="174" t="s">
        <v>295</v>
      </c>
      <c r="F120" s="175" t="s">
        <v>296</v>
      </c>
      <c r="G120" s="176" t="s">
        <v>139</v>
      </c>
      <c r="H120" s="177">
        <v>1</v>
      </c>
      <c r="I120" s="178"/>
      <c r="J120" s="179">
        <f>ROUND(I120*H120,2)</f>
        <v>0</v>
      </c>
      <c r="K120" s="175" t="s">
        <v>140</v>
      </c>
      <c r="L120" s="39"/>
      <c r="M120" s="180" t="s">
        <v>19</v>
      </c>
      <c r="N120" s="181" t="s">
        <v>47</v>
      </c>
      <c r="O120" s="64"/>
      <c r="P120" s="182">
        <f>O120*H120</f>
        <v>0</v>
      </c>
      <c r="Q120" s="182">
        <v>9.5890000000000003E-2</v>
      </c>
      <c r="R120" s="182">
        <f>Q120*H120</f>
        <v>9.5890000000000003E-2</v>
      </c>
      <c r="S120" s="182">
        <v>0</v>
      </c>
      <c r="T120" s="183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4" t="s">
        <v>156</v>
      </c>
      <c r="AT120" s="184" t="s">
        <v>136</v>
      </c>
      <c r="AU120" s="184" t="s">
        <v>86</v>
      </c>
      <c r="AY120" s="17" t="s">
        <v>133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7" t="s">
        <v>84</v>
      </c>
      <c r="BK120" s="185">
        <f>ROUND(I120*H120,2)</f>
        <v>0</v>
      </c>
      <c r="BL120" s="17" t="s">
        <v>156</v>
      </c>
      <c r="BM120" s="184" t="s">
        <v>297</v>
      </c>
    </row>
    <row r="121" spans="1:65" s="2" customFormat="1" ht="11.25">
      <c r="A121" s="34"/>
      <c r="B121" s="35"/>
      <c r="C121" s="36"/>
      <c r="D121" s="186" t="s">
        <v>143</v>
      </c>
      <c r="E121" s="36"/>
      <c r="F121" s="187" t="s">
        <v>298</v>
      </c>
      <c r="G121" s="36"/>
      <c r="H121" s="36"/>
      <c r="I121" s="188"/>
      <c r="J121" s="36"/>
      <c r="K121" s="36"/>
      <c r="L121" s="39"/>
      <c r="M121" s="189"/>
      <c r="N121" s="190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143</v>
      </c>
      <c r="AU121" s="17" t="s">
        <v>86</v>
      </c>
    </row>
    <row r="122" spans="1:65" s="2" customFormat="1" ht="24.2" customHeight="1">
      <c r="A122" s="34"/>
      <c r="B122" s="35"/>
      <c r="C122" s="173" t="s">
        <v>299</v>
      </c>
      <c r="D122" s="173" t="s">
        <v>136</v>
      </c>
      <c r="E122" s="174" t="s">
        <v>300</v>
      </c>
      <c r="F122" s="175" t="s">
        <v>301</v>
      </c>
      <c r="G122" s="176" t="s">
        <v>139</v>
      </c>
      <c r="H122" s="177">
        <v>1</v>
      </c>
      <c r="I122" s="178"/>
      <c r="J122" s="179">
        <f>ROUND(I122*H122,2)</f>
        <v>0</v>
      </c>
      <c r="K122" s="175" t="s">
        <v>19</v>
      </c>
      <c r="L122" s="39"/>
      <c r="M122" s="180" t="s">
        <v>19</v>
      </c>
      <c r="N122" s="181" t="s">
        <v>47</v>
      </c>
      <c r="O122" s="64"/>
      <c r="P122" s="182">
        <f>O122*H122</f>
        <v>0</v>
      </c>
      <c r="Q122" s="182">
        <v>3.4470000000000001E-2</v>
      </c>
      <c r="R122" s="182">
        <f>Q122*H122</f>
        <v>3.4470000000000001E-2</v>
      </c>
      <c r="S122" s="182">
        <v>0</v>
      </c>
      <c r="T122" s="183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4" t="s">
        <v>156</v>
      </c>
      <c r="AT122" s="184" t="s">
        <v>136</v>
      </c>
      <c r="AU122" s="184" t="s">
        <v>86</v>
      </c>
      <c r="AY122" s="17" t="s">
        <v>133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7" t="s">
        <v>84</v>
      </c>
      <c r="BK122" s="185">
        <f>ROUND(I122*H122,2)</f>
        <v>0</v>
      </c>
      <c r="BL122" s="17" t="s">
        <v>156</v>
      </c>
      <c r="BM122" s="184" t="s">
        <v>302</v>
      </c>
    </row>
    <row r="123" spans="1:65" s="2" customFormat="1" ht="16.5" customHeight="1">
      <c r="A123" s="34"/>
      <c r="B123" s="35"/>
      <c r="C123" s="173" t="s">
        <v>303</v>
      </c>
      <c r="D123" s="173" t="s">
        <v>136</v>
      </c>
      <c r="E123" s="174" t="s">
        <v>304</v>
      </c>
      <c r="F123" s="175" t="s">
        <v>305</v>
      </c>
      <c r="G123" s="176" t="s">
        <v>306</v>
      </c>
      <c r="H123" s="177">
        <v>1</v>
      </c>
      <c r="I123" s="178"/>
      <c r="J123" s="179">
        <f>ROUND(I123*H123,2)</f>
        <v>0</v>
      </c>
      <c r="K123" s="175" t="s">
        <v>140</v>
      </c>
      <c r="L123" s="39"/>
      <c r="M123" s="180" t="s">
        <v>19</v>
      </c>
      <c r="N123" s="181" t="s">
        <v>47</v>
      </c>
      <c r="O123" s="64"/>
      <c r="P123" s="182">
        <f>O123*H123</f>
        <v>0</v>
      </c>
      <c r="Q123" s="182">
        <v>0.13644000000000001</v>
      </c>
      <c r="R123" s="182">
        <f>Q123*H123</f>
        <v>0.13644000000000001</v>
      </c>
      <c r="S123" s="182">
        <v>0</v>
      </c>
      <c r="T123" s="18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4" t="s">
        <v>156</v>
      </c>
      <c r="AT123" s="184" t="s">
        <v>136</v>
      </c>
      <c r="AU123" s="184" t="s">
        <v>86</v>
      </c>
      <c r="AY123" s="17" t="s">
        <v>133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7" t="s">
        <v>84</v>
      </c>
      <c r="BK123" s="185">
        <f>ROUND(I123*H123,2)</f>
        <v>0</v>
      </c>
      <c r="BL123" s="17" t="s">
        <v>156</v>
      </c>
      <c r="BM123" s="184" t="s">
        <v>307</v>
      </c>
    </row>
    <row r="124" spans="1:65" s="2" customFormat="1" ht="11.25">
      <c r="A124" s="34"/>
      <c r="B124" s="35"/>
      <c r="C124" s="36"/>
      <c r="D124" s="186" t="s">
        <v>143</v>
      </c>
      <c r="E124" s="36"/>
      <c r="F124" s="187" t="s">
        <v>308</v>
      </c>
      <c r="G124" s="36"/>
      <c r="H124" s="36"/>
      <c r="I124" s="188"/>
      <c r="J124" s="36"/>
      <c r="K124" s="36"/>
      <c r="L124" s="39"/>
      <c r="M124" s="189"/>
      <c r="N124" s="190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143</v>
      </c>
      <c r="AU124" s="17" t="s">
        <v>86</v>
      </c>
    </row>
    <row r="125" spans="1:65" s="2" customFormat="1" ht="16.5" customHeight="1">
      <c r="A125" s="34"/>
      <c r="B125" s="35"/>
      <c r="C125" s="173" t="s">
        <v>309</v>
      </c>
      <c r="D125" s="173" t="s">
        <v>136</v>
      </c>
      <c r="E125" s="174" t="s">
        <v>310</v>
      </c>
      <c r="F125" s="175" t="s">
        <v>311</v>
      </c>
      <c r="G125" s="176" t="s">
        <v>306</v>
      </c>
      <c r="H125" s="177">
        <v>1</v>
      </c>
      <c r="I125" s="178"/>
      <c r="J125" s="179">
        <f>ROUND(I125*H125,2)</f>
        <v>0</v>
      </c>
      <c r="K125" s="175" t="s">
        <v>140</v>
      </c>
      <c r="L125" s="39"/>
      <c r="M125" s="180" t="s">
        <v>19</v>
      </c>
      <c r="N125" s="181" t="s">
        <v>47</v>
      </c>
      <c r="O125" s="64"/>
      <c r="P125" s="182">
        <f>O125*H125</f>
        <v>0</v>
      </c>
      <c r="Q125" s="182">
        <v>0.18243999999999999</v>
      </c>
      <c r="R125" s="182">
        <f>Q125*H125</f>
        <v>0.18243999999999999</v>
      </c>
      <c r="S125" s="182">
        <v>0</v>
      </c>
      <c r="T125" s="18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4" t="s">
        <v>156</v>
      </c>
      <c r="AT125" s="184" t="s">
        <v>136</v>
      </c>
      <c r="AU125" s="184" t="s">
        <v>86</v>
      </c>
      <c r="AY125" s="17" t="s">
        <v>133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7" t="s">
        <v>84</v>
      </c>
      <c r="BK125" s="185">
        <f>ROUND(I125*H125,2)</f>
        <v>0</v>
      </c>
      <c r="BL125" s="17" t="s">
        <v>156</v>
      </c>
      <c r="BM125" s="184" t="s">
        <v>312</v>
      </c>
    </row>
    <row r="126" spans="1:65" s="2" customFormat="1" ht="11.25">
      <c r="A126" s="34"/>
      <c r="B126" s="35"/>
      <c r="C126" s="36"/>
      <c r="D126" s="186" t="s">
        <v>143</v>
      </c>
      <c r="E126" s="36"/>
      <c r="F126" s="187" t="s">
        <v>313</v>
      </c>
      <c r="G126" s="36"/>
      <c r="H126" s="36"/>
      <c r="I126" s="188"/>
      <c r="J126" s="36"/>
      <c r="K126" s="36"/>
      <c r="L126" s="39"/>
      <c r="M126" s="189"/>
      <c r="N126" s="190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143</v>
      </c>
      <c r="AU126" s="17" t="s">
        <v>86</v>
      </c>
    </row>
    <row r="127" spans="1:65" s="2" customFormat="1" ht="24.2" customHeight="1">
      <c r="A127" s="34"/>
      <c r="B127" s="35"/>
      <c r="C127" s="173" t="s">
        <v>314</v>
      </c>
      <c r="D127" s="173" t="s">
        <v>136</v>
      </c>
      <c r="E127" s="174" t="s">
        <v>315</v>
      </c>
      <c r="F127" s="175" t="s">
        <v>316</v>
      </c>
      <c r="G127" s="176" t="s">
        <v>306</v>
      </c>
      <c r="H127" s="177">
        <v>1</v>
      </c>
      <c r="I127" s="178"/>
      <c r="J127" s="179">
        <f>ROUND(I127*H127,2)</f>
        <v>0</v>
      </c>
      <c r="K127" s="175" t="s">
        <v>140</v>
      </c>
      <c r="L127" s="39"/>
      <c r="M127" s="180" t="s">
        <v>19</v>
      </c>
      <c r="N127" s="181" t="s">
        <v>47</v>
      </c>
      <c r="O127" s="64"/>
      <c r="P127" s="182">
        <f>O127*H127</f>
        <v>0</v>
      </c>
      <c r="Q127" s="182">
        <v>4.2300000000000003E-3</v>
      </c>
      <c r="R127" s="182">
        <f>Q127*H127</f>
        <v>4.2300000000000003E-3</v>
      </c>
      <c r="S127" s="182">
        <v>0</v>
      </c>
      <c r="T127" s="18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4" t="s">
        <v>156</v>
      </c>
      <c r="AT127" s="184" t="s">
        <v>136</v>
      </c>
      <c r="AU127" s="184" t="s">
        <v>86</v>
      </c>
      <c r="AY127" s="17" t="s">
        <v>133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7" t="s">
        <v>84</v>
      </c>
      <c r="BK127" s="185">
        <f>ROUND(I127*H127,2)</f>
        <v>0</v>
      </c>
      <c r="BL127" s="17" t="s">
        <v>156</v>
      </c>
      <c r="BM127" s="184" t="s">
        <v>317</v>
      </c>
    </row>
    <row r="128" spans="1:65" s="2" customFormat="1" ht="11.25">
      <c r="A128" s="34"/>
      <c r="B128" s="35"/>
      <c r="C128" s="36"/>
      <c r="D128" s="186" t="s">
        <v>143</v>
      </c>
      <c r="E128" s="36"/>
      <c r="F128" s="187" t="s">
        <v>318</v>
      </c>
      <c r="G128" s="36"/>
      <c r="H128" s="36"/>
      <c r="I128" s="188"/>
      <c r="J128" s="36"/>
      <c r="K128" s="36"/>
      <c r="L128" s="39"/>
      <c r="M128" s="189"/>
      <c r="N128" s="190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143</v>
      </c>
      <c r="AU128" s="17" t="s">
        <v>86</v>
      </c>
    </row>
    <row r="129" spans="1:65" s="2" customFormat="1" ht="24.2" customHeight="1">
      <c r="A129" s="34"/>
      <c r="B129" s="35"/>
      <c r="C129" s="173" t="s">
        <v>319</v>
      </c>
      <c r="D129" s="173" t="s">
        <v>136</v>
      </c>
      <c r="E129" s="174" t="s">
        <v>320</v>
      </c>
      <c r="F129" s="175" t="s">
        <v>321</v>
      </c>
      <c r="G129" s="176" t="s">
        <v>306</v>
      </c>
      <c r="H129" s="177">
        <v>1</v>
      </c>
      <c r="I129" s="178"/>
      <c r="J129" s="179">
        <f>ROUND(I129*H129,2)</f>
        <v>0</v>
      </c>
      <c r="K129" s="175" t="s">
        <v>140</v>
      </c>
      <c r="L129" s="39"/>
      <c r="M129" s="180" t="s">
        <v>19</v>
      </c>
      <c r="N129" s="181" t="s">
        <v>47</v>
      </c>
      <c r="O129" s="64"/>
      <c r="P129" s="182">
        <f>O129*H129</f>
        <v>0</v>
      </c>
      <c r="Q129" s="182">
        <v>1.3270000000000001E-2</v>
      </c>
      <c r="R129" s="182">
        <f>Q129*H129</f>
        <v>1.3270000000000001E-2</v>
      </c>
      <c r="S129" s="182">
        <v>0</v>
      </c>
      <c r="T129" s="18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4" t="s">
        <v>156</v>
      </c>
      <c r="AT129" s="184" t="s">
        <v>136</v>
      </c>
      <c r="AU129" s="184" t="s">
        <v>86</v>
      </c>
      <c r="AY129" s="17" t="s">
        <v>133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7" t="s">
        <v>84</v>
      </c>
      <c r="BK129" s="185">
        <f>ROUND(I129*H129,2)</f>
        <v>0</v>
      </c>
      <c r="BL129" s="17" t="s">
        <v>156</v>
      </c>
      <c r="BM129" s="184" t="s">
        <v>322</v>
      </c>
    </row>
    <row r="130" spans="1:65" s="2" customFormat="1" ht="11.25">
      <c r="A130" s="34"/>
      <c r="B130" s="35"/>
      <c r="C130" s="36"/>
      <c r="D130" s="186" t="s">
        <v>143</v>
      </c>
      <c r="E130" s="36"/>
      <c r="F130" s="187" t="s">
        <v>323</v>
      </c>
      <c r="G130" s="36"/>
      <c r="H130" s="36"/>
      <c r="I130" s="188"/>
      <c r="J130" s="36"/>
      <c r="K130" s="36"/>
      <c r="L130" s="39"/>
      <c r="M130" s="189"/>
      <c r="N130" s="190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143</v>
      </c>
      <c r="AU130" s="17" t="s">
        <v>86</v>
      </c>
    </row>
    <row r="131" spans="1:65" s="2" customFormat="1" ht="24.2" customHeight="1">
      <c r="A131" s="34"/>
      <c r="B131" s="35"/>
      <c r="C131" s="173" t="s">
        <v>324</v>
      </c>
      <c r="D131" s="173" t="s">
        <v>136</v>
      </c>
      <c r="E131" s="174" t="s">
        <v>325</v>
      </c>
      <c r="F131" s="175" t="s">
        <v>326</v>
      </c>
      <c r="G131" s="176" t="s">
        <v>306</v>
      </c>
      <c r="H131" s="177">
        <v>2</v>
      </c>
      <c r="I131" s="178"/>
      <c r="J131" s="179">
        <f>ROUND(I131*H131,2)</f>
        <v>0</v>
      </c>
      <c r="K131" s="175" t="s">
        <v>140</v>
      </c>
      <c r="L131" s="39"/>
      <c r="M131" s="180" t="s">
        <v>19</v>
      </c>
      <c r="N131" s="181" t="s">
        <v>47</v>
      </c>
      <c r="O131" s="64"/>
      <c r="P131" s="182">
        <f>O131*H131</f>
        <v>0</v>
      </c>
      <c r="Q131" s="182">
        <v>6.7000000000000002E-4</v>
      </c>
      <c r="R131" s="182">
        <f>Q131*H131</f>
        <v>1.34E-3</v>
      </c>
      <c r="S131" s="182">
        <v>0</v>
      </c>
      <c r="T131" s="18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4" t="s">
        <v>156</v>
      </c>
      <c r="AT131" s="184" t="s">
        <v>136</v>
      </c>
      <c r="AU131" s="184" t="s">
        <v>86</v>
      </c>
      <c r="AY131" s="17" t="s">
        <v>133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7" t="s">
        <v>84</v>
      </c>
      <c r="BK131" s="185">
        <f>ROUND(I131*H131,2)</f>
        <v>0</v>
      </c>
      <c r="BL131" s="17" t="s">
        <v>156</v>
      </c>
      <c r="BM131" s="184" t="s">
        <v>327</v>
      </c>
    </row>
    <row r="132" spans="1:65" s="2" customFormat="1" ht="11.25">
      <c r="A132" s="34"/>
      <c r="B132" s="35"/>
      <c r="C132" s="36"/>
      <c r="D132" s="186" t="s">
        <v>143</v>
      </c>
      <c r="E132" s="36"/>
      <c r="F132" s="187" t="s">
        <v>328</v>
      </c>
      <c r="G132" s="36"/>
      <c r="H132" s="36"/>
      <c r="I132" s="188"/>
      <c r="J132" s="36"/>
      <c r="K132" s="36"/>
      <c r="L132" s="39"/>
      <c r="M132" s="189"/>
      <c r="N132" s="190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143</v>
      </c>
      <c r="AU132" s="17" t="s">
        <v>86</v>
      </c>
    </row>
    <row r="133" spans="1:65" s="2" customFormat="1" ht="24.2" customHeight="1">
      <c r="A133" s="34"/>
      <c r="B133" s="35"/>
      <c r="C133" s="173" t="s">
        <v>329</v>
      </c>
      <c r="D133" s="173" t="s">
        <v>136</v>
      </c>
      <c r="E133" s="174" t="s">
        <v>330</v>
      </c>
      <c r="F133" s="175" t="s">
        <v>331</v>
      </c>
      <c r="G133" s="176" t="s">
        <v>306</v>
      </c>
      <c r="H133" s="177">
        <v>2</v>
      </c>
      <c r="I133" s="178"/>
      <c r="J133" s="179">
        <f>ROUND(I133*H133,2)</f>
        <v>0</v>
      </c>
      <c r="K133" s="175" t="s">
        <v>140</v>
      </c>
      <c r="L133" s="39"/>
      <c r="M133" s="180" t="s">
        <v>19</v>
      </c>
      <c r="N133" s="181" t="s">
        <v>47</v>
      </c>
      <c r="O133" s="64"/>
      <c r="P133" s="182">
        <f>O133*H133</f>
        <v>0</v>
      </c>
      <c r="Q133" s="182">
        <v>1.47E-3</v>
      </c>
      <c r="R133" s="182">
        <f>Q133*H133</f>
        <v>2.9399999999999999E-3</v>
      </c>
      <c r="S133" s="182">
        <v>0</v>
      </c>
      <c r="T133" s="18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4" t="s">
        <v>156</v>
      </c>
      <c r="AT133" s="184" t="s">
        <v>136</v>
      </c>
      <c r="AU133" s="184" t="s">
        <v>86</v>
      </c>
      <c r="AY133" s="17" t="s">
        <v>133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7" t="s">
        <v>84</v>
      </c>
      <c r="BK133" s="185">
        <f>ROUND(I133*H133,2)</f>
        <v>0</v>
      </c>
      <c r="BL133" s="17" t="s">
        <v>156</v>
      </c>
      <c r="BM133" s="184" t="s">
        <v>332</v>
      </c>
    </row>
    <row r="134" spans="1:65" s="2" customFormat="1" ht="11.25">
      <c r="A134" s="34"/>
      <c r="B134" s="35"/>
      <c r="C134" s="36"/>
      <c r="D134" s="186" t="s">
        <v>143</v>
      </c>
      <c r="E134" s="36"/>
      <c r="F134" s="187" t="s">
        <v>333</v>
      </c>
      <c r="G134" s="36"/>
      <c r="H134" s="36"/>
      <c r="I134" s="188"/>
      <c r="J134" s="36"/>
      <c r="K134" s="36"/>
      <c r="L134" s="39"/>
      <c r="M134" s="189"/>
      <c r="N134" s="190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143</v>
      </c>
      <c r="AU134" s="17" t="s">
        <v>86</v>
      </c>
    </row>
    <row r="135" spans="1:65" s="2" customFormat="1" ht="24.2" customHeight="1">
      <c r="A135" s="34"/>
      <c r="B135" s="35"/>
      <c r="C135" s="173" t="s">
        <v>334</v>
      </c>
      <c r="D135" s="173" t="s">
        <v>136</v>
      </c>
      <c r="E135" s="174" t="s">
        <v>335</v>
      </c>
      <c r="F135" s="175" t="s">
        <v>336</v>
      </c>
      <c r="G135" s="176" t="s">
        <v>139</v>
      </c>
      <c r="H135" s="177">
        <v>1</v>
      </c>
      <c r="I135" s="178"/>
      <c r="J135" s="179">
        <f>ROUND(I135*H135,2)</f>
        <v>0</v>
      </c>
      <c r="K135" s="175" t="s">
        <v>140</v>
      </c>
      <c r="L135" s="39"/>
      <c r="M135" s="180" t="s">
        <v>19</v>
      </c>
      <c r="N135" s="181" t="s">
        <v>47</v>
      </c>
      <c r="O135" s="64"/>
      <c r="P135" s="182">
        <f>O135*H135</f>
        <v>0</v>
      </c>
      <c r="Q135" s="182">
        <v>6.7000000000000002E-4</v>
      </c>
      <c r="R135" s="182">
        <f>Q135*H135</f>
        <v>6.7000000000000002E-4</v>
      </c>
      <c r="S135" s="182">
        <v>0</v>
      </c>
      <c r="T135" s="18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4" t="s">
        <v>156</v>
      </c>
      <c r="AT135" s="184" t="s">
        <v>136</v>
      </c>
      <c r="AU135" s="184" t="s">
        <v>86</v>
      </c>
      <c r="AY135" s="17" t="s">
        <v>133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7" t="s">
        <v>84</v>
      </c>
      <c r="BK135" s="185">
        <f>ROUND(I135*H135,2)</f>
        <v>0</v>
      </c>
      <c r="BL135" s="17" t="s">
        <v>156</v>
      </c>
      <c r="BM135" s="184" t="s">
        <v>337</v>
      </c>
    </row>
    <row r="136" spans="1:65" s="2" customFormat="1" ht="11.25">
      <c r="A136" s="34"/>
      <c r="B136" s="35"/>
      <c r="C136" s="36"/>
      <c r="D136" s="186" t="s">
        <v>143</v>
      </c>
      <c r="E136" s="36"/>
      <c r="F136" s="187" t="s">
        <v>338</v>
      </c>
      <c r="G136" s="36"/>
      <c r="H136" s="36"/>
      <c r="I136" s="188"/>
      <c r="J136" s="36"/>
      <c r="K136" s="36"/>
      <c r="L136" s="39"/>
      <c r="M136" s="189"/>
      <c r="N136" s="190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143</v>
      </c>
      <c r="AU136" s="17" t="s">
        <v>86</v>
      </c>
    </row>
    <row r="137" spans="1:65" s="2" customFormat="1" ht="24.2" customHeight="1">
      <c r="A137" s="34"/>
      <c r="B137" s="35"/>
      <c r="C137" s="173" t="s">
        <v>339</v>
      </c>
      <c r="D137" s="173" t="s">
        <v>136</v>
      </c>
      <c r="E137" s="174" t="s">
        <v>340</v>
      </c>
      <c r="F137" s="175" t="s">
        <v>341</v>
      </c>
      <c r="G137" s="176" t="s">
        <v>139</v>
      </c>
      <c r="H137" s="177">
        <v>1</v>
      </c>
      <c r="I137" s="178"/>
      <c r="J137" s="179">
        <f>ROUND(I137*H137,2)</f>
        <v>0</v>
      </c>
      <c r="K137" s="175" t="s">
        <v>140</v>
      </c>
      <c r="L137" s="39"/>
      <c r="M137" s="180" t="s">
        <v>19</v>
      </c>
      <c r="N137" s="181" t="s">
        <v>47</v>
      </c>
      <c r="O137" s="64"/>
      <c r="P137" s="182">
        <f>O137*H137</f>
        <v>0</v>
      </c>
      <c r="Q137" s="182">
        <v>7.5000000000000002E-4</v>
      </c>
      <c r="R137" s="182">
        <f>Q137*H137</f>
        <v>7.5000000000000002E-4</v>
      </c>
      <c r="S137" s="182">
        <v>0</v>
      </c>
      <c r="T137" s="18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4" t="s">
        <v>156</v>
      </c>
      <c r="AT137" s="184" t="s">
        <v>136</v>
      </c>
      <c r="AU137" s="184" t="s">
        <v>86</v>
      </c>
      <c r="AY137" s="17" t="s">
        <v>133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7" t="s">
        <v>84</v>
      </c>
      <c r="BK137" s="185">
        <f>ROUND(I137*H137,2)</f>
        <v>0</v>
      </c>
      <c r="BL137" s="17" t="s">
        <v>156</v>
      </c>
      <c r="BM137" s="184" t="s">
        <v>342</v>
      </c>
    </row>
    <row r="138" spans="1:65" s="2" customFormat="1" ht="11.25">
      <c r="A138" s="34"/>
      <c r="B138" s="35"/>
      <c r="C138" s="36"/>
      <c r="D138" s="186" t="s">
        <v>143</v>
      </c>
      <c r="E138" s="36"/>
      <c r="F138" s="187" t="s">
        <v>343</v>
      </c>
      <c r="G138" s="36"/>
      <c r="H138" s="36"/>
      <c r="I138" s="188"/>
      <c r="J138" s="36"/>
      <c r="K138" s="36"/>
      <c r="L138" s="39"/>
      <c r="M138" s="189"/>
      <c r="N138" s="190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143</v>
      </c>
      <c r="AU138" s="17" t="s">
        <v>86</v>
      </c>
    </row>
    <row r="139" spans="1:65" s="2" customFormat="1" ht="33" customHeight="1">
      <c r="A139" s="34"/>
      <c r="B139" s="35"/>
      <c r="C139" s="173" t="s">
        <v>344</v>
      </c>
      <c r="D139" s="173" t="s">
        <v>136</v>
      </c>
      <c r="E139" s="174" t="s">
        <v>345</v>
      </c>
      <c r="F139" s="175" t="s">
        <v>346</v>
      </c>
      <c r="G139" s="176" t="s">
        <v>306</v>
      </c>
      <c r="H139" s="177">
        <v>2</v>
      </c>
      <c r="I139" s="178"/>
      <c r="J139" s="179">
        <f>ROUND(I139*H139,2)</f>
        <v>0</v>
      </c>
      <c r="K139" s="175" t="s">
        <v>140</v>
      </c>
      <c r="L139" s="39"/>
      <c r="M139" s="180" t="s">
        <v>19</v>
      </c>
      <c r="N139" s="181" t="s">
        <v>47</v>
      </c>
      <c r="O139" s="64"/>
      <c r="P139" s="182">
        <f>O139*H139</f>
        <v>0</v>
      </c>
      <c r="Q139" s="182">
        <v>6.0800000000000003E-3</v>
      </c>
      <c r="R139" s="182">
        <f>Q139*H139</f>
        <v>1.2160000000000001E-2</v>
      </c>
      <c r="S139" s="182">
        <v>0</v>
      </c>
      <c r="T139" s="18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4" t="s">
        <v>156</v>
      </c>
      <c r="AT139" s="184" t="s">
        <v>136</v>
      </c>
      <c r="AU139" s="184" t="s">
        <v>86</v>
      </c>
      <c r="AY139" s="17" t="s">
        <v>133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7" t="s">
        <v>84</v>
      </c>
      <c r="BK139" s="185">
        <f>ROUND(I139*H139,2)</f>
        <v>0</v>
      </c>
      <c r="BL139" s="17" t="s">
        <v>156</v>
      </c>
      <c r="BM139" s="184" t="s">
        <v>347</v>
      </c>
    </row>
    <row r="140" spans="1:65" s="2" customFormat="1" ht="11.25">
      <c r="A140" s="34"/>
      <c r="B140" s="35"/>
      <c r="C140" s="36"/>
      <c r="D140" s="186" t="s">
        <v>143</v>
      </c>
      <c r="E140" s="36"/>
      <c r="F140" s="187" t="s">
        <v>348</v>
      </c>
      <c r="G140" s="36"/>
      <c r="H140" s="36"/>
      <c r="I140" s="188"/>
      <c r="J140" s="36"/>
      <c r="K140" s="36"/>
      <c r="L140" s="39"/>
      <c r="M140" s="189"/>
      <c r="N140" s="190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143</v>
      </c>
      <c r="AU140" s="17" t="s">
        <v>86</v>
      </c>
    </row>
    <row r="141" spans="1:65" s="2" customFormat="1" ht="33" customHeight="1">
      <c r="A141" s="34"/>
      <c r="B141" s="35"/>
      <c r="C141" s="173" t="s">
        <v>349</v>
      </c>
      <c r="D141" s="173" t="s">
        <v>136</v>
      </c>
      <c r="E141" s="174" t="s">
        <v>350</v>
      </c>
      <c r="F141" s="175" t="s">
        <v>351</v>
      </c>
      <c r="G141" s="176" t="s">
        <v>306</v>
      </c>
      <c r="H141" s="177">
        <v>1</v>
      </c>
      <c r="I141" s="178"/>
      <c r="J141" s="179">
        <f>ROUND(I141*H141,2)</f>
        <v>0</v>
      </c>
      <c r="K141" s="175" t="s">
        <v>140</v>
      </c>
      <c r="L141" s="39"/>
      <c r="M141" s="180" t="s">
        <v>19</v>
      </c>
      <c r="N141" s="181" t="s">
        <v>47</v>
      </c>
      <c r="O141" s="64"/>
      <c r="P141" s="182">
        <f>O141*H141</f>
        <v>0</v>
      </c>
      <c r="Q141" s="182">
        <v>6.5900000000000004E-3</v>
      </c>
      <c r="R141" s="182">
        <f>Q141*H141</f>
        <v>6.5900000000000004E-3</v>
      </c>
      <c r="S141" s="182">
        <v>0</v>
      </c>
      <c r="T141" s="18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4" t="s">
        <v>156</v>
      </c>
      <c r="AT141" s="184" t="s">
        <v>136</v>
      </c>
      <c r="AU141" s="184" t="s">
        <v>86</v>
      </c>
      <c r="AY141" s="17" t="s">
        <v>133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7" t="s">
        <v>84</v>
      </c>
      <c r="BK141" s="185">
        <f>ROUND(I141*H141,2)</f>
        <v>0</v>
      </c>
      <c r="BL141" s="17" t="s">
        <v>156</v>
      </c>
      <c r="BM141" s="184" t="s">
        <v>352</v>
      </c>
    </row>
    <row r="142" spans="1:65" s="2" customFormat="1" ht="11.25">
      <c r="A142" s="34"/>
      <c r="B142" s="35"/>
      <c r="C142" s="36"/>
      <c r="D142" s="186" t="s">
        <v>143</v>
      </c>
      <c r="E142" s="36"/>
      <c r="F142" s="187" t="s">
        <v>353</v>
      </c>
      <c r="G142" s="36"/>
      <c r="H142" s="36"/>
      <c r="I142" s="188"/>
      <c r="J142" s="36"/>
      <c r="K142" s="36"/>
      <c r="L142" s="39"/>
      <c r="M142" s="189"/>
      <c r="N142" s="190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143</v>
      </c>
      <c r="AU142" s="17" t="s">
        <v>86</v>
      </c>
    </row>
    <row r="143" spans="1:65" s="2" customFormat="1" ht="33" customHeight="1">
      <c r="A143" s="34"/>
      <c r="B143" s="35"/>
      <c r="C143" s="173" t="s">
        <v>354</v>
      </c>
      <c r="D143" s="173" t="s">
        <v>136</v>
      </c>
      <c r="E143" s="174" t="s">
        <v>355</v>
      </c>
      <c r="F143" s="175" t="s">
        <v>356</v>
      </c>
      <c r="G143" s="176" t="s">
        <v>306</v>
      </c>
      <c r="H143" s="177">
        <v>1</v>
      </c>
      <c r="I143" s="178"/>
      <c r="J143" s="179">
        <f>ROUND(I143*H143,2)</f>
        <v>0</v>
      </c>
      <c r="K143" s="175" t="s">
        <v>140</v>
      </c>
      <c r="L143" s="39"/>
      <c r="M143" s="180" t="s">
        <v>19</v>
      </c>
      <c r="N143" s="181" t="s">
        <v>47</v>
      </c>
      <c r="O143" s="64"/>
      <c r="P143" s="182">
        <f>O143*H143</f>
        <v>0</v>
      </c>
      <c r="Q143" s="182">
        <v>2.044E-2</v>
      </c>
      <c r="R143" s="182">
        <f>Q143*H143</f>
        <v>2.044E-2</v>
      </c>
      <c r="S143" s="182">
        <v>0</v>
      </c>
      <c r="T143" s="18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4" t="s">
        <v>156</v>
      </c>
      <c r="AT143" s="184" t="s">
        <v>136</v>
      </c>
      <c r="AU143" s="184" t="s">
        <v>86</v>
      </c>
      <c r="AY143" s="17" t="s">
        <v>133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7" t="s">
        <v>84</v>
      </c>
      <c r="BK143" s="185">
        <f>ROUND(I143*H143,2)</f>
        <v>0</v>
      </c>
      <c r="BL143" s="17" t="s">
        <v>156</v>
      </c>
      <c r="BM143" s="184" t="s">
        <v>357</v>
      </c>
    </row>
    <row r="144" spans="1:65" s="2" customFormat="1" ht="11.25">
      <c r="A144" s="34"/>
      <c r="B144" s="35"/>
      <c r="C144" s="36"/>
      <c r="D144" s="186" t="s">
        <v>143</v>
      </c>
      <c r="E144" s="36"/>
      <c r="F144" s="187" t="s">
        <v>358</v>
      </c>
      <c r="G144" s="36"/>
      <c r="H144" s="36"/>
      <c r="I144" s="188"/>
      <c r="J144" s="36"/>
      <c r="K144" s="36"/>
      <c r="L144" s="39"/>
      <c r="M144" s="189"/>
      <c r="N144" s="190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143</v>
      </c>
      <c r="AU144" s="17" t="s">
        <v>86</v>
      </c>
    </row>
    <row r="145" spans="1:65" s="2" customFormat="1" ht="33" customHeight="1">
      <c r="A145" s="34"/>
      <c r="B145" s="35"/>
      <c r="C145" s="173" t="s">
        <v>359</v>
      </c>
      <c r="D145" s="173" t="s">
        <v>136</v>
      </c>
      <c r="E145" s="174" t="s">
        <v>360</v>
      </c>
      <c r="F145" s="175" t="s">
        <v>361</v>
      </c>
      <c r="G145" s="176" t="s">
        <v>306</v>
      </c>
      <c r="H145" s="177">
        <v>1</v>
      </c>
      <c r="I145" s="178"/>
      <c r="J145" s="179">
        <f>ROUND(I145*H145,2)</f>
        <v>0</v>
      </c>
      <c r="K145" s="175" t="s">
        <v>140</v>
      </c>
      <c r="L145" s="39"/>
      <c r="M145" s="180" t="s">
        <v>19</v>
      </c>
      <c r="N145" s="181" t="s">
        <v>47</v>
      </c>
      <c r="O145" s="64"/>
      <c r="P145" s="182">
        <f>O145*H145</f>
        <v>0</v>
      </c>
      <c r="Q145" s="182">
        <v>2.154E-2</v>
      </c>
      <c r="R145" s="182">
        <f>Q145*H145</f>
        <v>2.154E-2</v>
      </c>
      <c r="S145" s="182">
        <v>0</v>
      </c>
      <c r="T145" s="18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4" t="s">
        <v>156</v>
      </c>
      <c r="AT145" s="184" t="s">
        <v>136</v>
      </c>
      <c r="AU145" s="184" t="s">
        <v>86</v>
      </c>
      <c r="AY145" s="17" t="s">
        <v>133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7" t="s">
        <v>84</v>
      </c>
      <c r="BK145" s="185">
        <f>ROUND(I145*H145,2)</f>
        <v>0</v>
      </c>
      <c r="BL145" s="17" t="s">
        <v>156</v>
      </c>
      <c r="BM145" s="184" t="s">
        <v>362</v>
      </c>
    </row>
    <row r="146" spans="1:65" s="2" customFormat="1" ht="11.25">
      <c r="A146" s="34"/>
      <c r="B146" s="35"/>
      <c r="C146" s="36"/>
      <c r="D146" s="186" t="s">
        <v>143</v>
      </c>
      <c r="E146" s="36"/>
      <c r="F146" s="187" t="s">
        <v>363</v>
      </c>
      <c r="G146" s="36"/>
      <c r="H146" s="36"/>
      <c r="I146" s="188"/>
      <c r="J146" s="36"/>
      <c r="K146" s="36"/>
      <c r="L146" s="39"/>
      <c r="M146" s="189"/>
      <c r="N146" s="190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143</v>
      </c>
      <c r="AU146" s="17" t="s">
        <v>86</v>
      </c>
    </row>
    <row r="147" spans="1:65" s="2" customFormat="1" ht="33" customHeight="1">
      <c r="A147" s="34"/>
      <c r="B147" s="35"/>
      <c r="C147" s="173" t="s">
        <v>364</v>
      </c>
      <c r="D147" s="173" t="s">
        <v>136</v>
      </c>
      <c r="E147" s="174" t="s">
        <v>365</v>
      </c>
      <c r="F147" s="175" t="s">
        <v>366</v>
      </c>
      <c r="G147" s="176" t="s">
        <v>306</v>
      </c>
      <c r="H147" s="177">
        <v>1</v>
      </c>
      <c r="I147" s="178"/>
      <c r="J147" s="179">
        <f>ROUND(I147*H147,2)</f>
        <v>0</v>
      </c>
      <c r="K147" s="175" t="s">
        <v>140</v>
      </c>
      <c r="L147" s="39"/>
      <c r="M147" s="180" t="s">
        <v>19</v>
      </c>
      <c r="N147" s="181" t="s">
        <v>47</v>
      </c>
      <c r="O147" s="64"/>
      <c r="P147" s="182">
        <f>O147*H147</f>
        <v>0</v>
      </c>
      <c r="Q147" s="182">
        <v>2.402E-2</v>
      </c>
      <c r="R147" s="182">
        <f>Q147*H147</f>
        <v>2.402E-2</v>
      </c>
      <c r="S147" s="182">
        <v>0</v>
      </c>
      <c r="T147" s="18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4" t="s">
        <v>156</v>
      </c>
      <c r="AT147" s="184" t="s">
        <v>136</v>
      </c>
      <c r="AU147" s="184" t="s">
        <v>86</v>
      </c>
      <c r="AY147" s="17" t="s">
        <v>133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7" t="s">
        <v>84</v>
      </c>
      <c r="BK147" s="185">
        <f>ROUND(I147*H147,2)</f>
        <v>0</v>
      </c>
      <c r="BL147" s="17" t="s">
        <v>156</v>
      </c>
      <c r="BM147" s="184" t="s">
        <v>367</v>
      </c>
    </row>
    <row r="148" spans="1:65" s="2" customFormat="1" ht="11.25">
      <c r="A148" s="34"/>
      <c r="B148" s="35"/>
      <c r="C148" s="36"/>
      <c r="D148" s="186" t="s">
        <v>143</v>
      </c>
      <c r="E148" s="36"/>
      <c r="F148" s="187" t="s">
        <v>368</v>
      </c>
      <c r="G148" s="36"/>
      <c r="H148" s="36"/>
      <c r="I148" s="188"/>
      <c r="J148" s="36"/>
      <c r="K148" s="36"/>
      <c r="L148" s="39"/>
      <c r="M148" s="189"/>
      <c r="N148" s="190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143</v>
      </c>
      <c r="AU148" s="17" t="s">
        <v>86</v>
      </c>
    </row>
    <row r="149" spans="1:65" s="2" customFormat="1" ht="33" customHeight="1">
      <c r="A149" s="34"/>
      <c r="B149" s="35"/>
      <c r="C149" s="173" t="s">
        <v>369</v>
      </c>
      <c r="D149" s="173" t="s">
        <v>136</v>
      </c>
      <c r="E149" s="174" t="s">
        <v>370</v>
      </c>
      <c r="F149" s="175" t="s">
        <v>371</v>
      </c>
      <c r="G149" s="176" t="s">
        <v>306</v>
      </c>
      <c r="H149" s="177">
        <v>1</v>
      </c>
      <c r="I149" s="178"/>
      <c r="J149" s="179">
        <f>ROUND(I149*H149,2)</f>
        <v>0</v>
      </c>
      <c r="K149" s="175" t="s">
        <v>140</v>
      </c>
      <c r="L149" s="39"/>
      <c r="M149" s="180" t="s">
        <v>19</v>
      </c>
      <c r="N149" s="181" t="s">
        <v>47</v>
      </c>
      <c r="O149" s="64"/>
      <c r="P149" s="182">
        <f>O149*H149</f>
        <v>0</v>
      </c>
      <c r="Q149" s="182">
        <v>2.8889999999999999E-2</v>
      </c>
      <c r="R149" s="182">
        <f>Q149*H149</f>
        <v>2.8889999999999999E-2</v>
      </c>
      <c r="S149" s="182">
        <v>0</v>
      </c>
      <c r="T149" s="18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4" t="s">
        <v>156</v>
      </c>
      <c r="AT149" s="184" t="s">
        <v>136</v>
      </c>
      <c r="AU149" s="184" t="s">
        <v>86</v>
      </c>
      <c r="AY149" s="17" t="s">
        <v>133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7" t="s">
        <v>84</v>
      </c>
      <c r="BK149" s="185">
        <f>ROUND(I149*H149,2)</f>
        <v>0</v>
      </c>
      <c r="BL149" s="17" t="s">
        <v>156</v>
      </c>
      <c r="BM149" s="184" t="s">
        <v>372</v>
      </c>
    </row>
    <row r="150" spans="1:65" s="2" customFormat="1" ht="11.25">
      <c r="A150" s="34"/>
      <c r="B150" s="35"/>
      <c r="C150" s="36"/>
      <c r="D150" s="186" t="s">
        <v>143</v>
      </c>
      <c r="E150" s="36"/>
      <c r="F150" s="187" t="s">
        <v>373</v>
      </c>
      <c r="G150" s="36"/>
      <c r="H150" s="36"/>
      <c r="I150" s="188"/>
      <c r="J150" s="36"/>
      <c r="K150" s="36"/>
      <c r="L150" s="39"/>
      <c r="M150" s="189"/>
      <c r="N150" s="190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143</v>
      </c>
      <c r="AU150" s="17" t="s">
        <v>86</v>
      </c>
    </row>
    <row r="151" spans="1:65" s="2" customFormat="1" ht="33" customHeight="1">
      <c r="A151" s="34"/>
      <c r="B151" s="35"/>
      <c r="C151" s="173" t="s">
        <v>374</v>
      </c>
      <c r="D151" s="173" t="s">
        <v>136</v>
      </c>
      <c r="E151" s="174" t="s">
        <v>375</v>
      </c>
      <c r="F151" s="175" t="s">
        <v>376</v>
      </c>
      <c r="G151" s="176" t="s">
        <v>306</v>
      </c>
      <c r="H151" s="177">
        <v>1</v>
      </c>
      <c r="I151" s="178"/>
      <c r="J151" s="179">
        <f>ROUND(I151*H151,2)</f>
        <v>0</v>
      </c>
      <c r="K151" s="175" t="s">
        <v>140</v>
      </c>
      <c r="L151" s="39"/>
      <c r="M151" s="180" t="s">
        <v>19</v>
      </c>
      <c r="N151" s="181" t="s">
        <v>47</v>
      </c>
      <c r="O151" s="64"/>
      <c r="P151" s="182">
        <f>O151*H151</f>
        <v>0</v>
      </c>
      <c r="Q151" s="182">
        <v>3.9969999999999999E-2</v>
      </c>
      <c r="R151" s="182">
        <f>Q151*H151</f>
        <v>3.9969999999999999E-2</v>
      </c>
      <c r="S151" s="182">
        <v>0</v>
      </c>
      <c r="T151" s="18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4" t="s">
        <v>156</v>
      </c>
      <c r="AT151" s="184" t="s">
        <v>136</v>
      </c>
      <c r="AU151" s="184" t="s">
        <v>86</v>
      </c>
      <c r="AY151" s="17" t="s">
        <v>133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7" t="s">
        <v>84</v>
      </c>
      <c r="BK151" s="185">
        <f>ROUND(I151*H151,2)</f>
        <v>0</v>
      </c>
      <c r="BL151" s="17" t="s">
        <v>156</v>
      </c>
      <c r="BM151" s="184" t="s">
        <v>377</v>
      </c>
    </row>
    <row r="152" spans="1:65" s="2" customFormat="1" ht="11.25">
      <c r="A152" s="34"/>
      <c r="B152" s="35"/>
      <c r="C152" s="36"/>
      <c r="D152" s="186" t="s">
        <v>143</v>
      </c>
      <c r="E152" s="36"/>
      <c r="F152" s="187" t="s">
        <v>378</v>
      </c>
      <c r="G152" s="36"/>
      <c r="H152" s="36"/>
      <c r="I152" s="188"/>
      <c r="J152" s="36"/>
      <c r="K152" s="36"/>
      <c r="L152" s="39"/>
      <c r="M152" s="189"/>
      <c r="N152" s="190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143</v>
      </c>
      <c r="AU152" s="17" t="s">
        <v>86</v>
      </c>
    </row>
    <row r="153" spans="1:65" s="2" customFormat="1" ht="16.5" customHeight="1">
      <c r="A153" s="34"/>
      <c r="B153" s="35"/>
      <c r="C153" s="173" t="s">
        <v>176</v>
      </c>
      <c r="D153" s="173" t="s">
        <v>136</v>
      </c>
      <c r="E153" s="174" t="s">
        <v>379</v>
      </c>
      <c r="F153" s="175" t="s">
        <v>380</v>
      </c>
      <c r="G153" s="176" t="s">
        <v>306</v>
      </c>
      <c r="H153" s="177">
        <v>7</v>
      </c>
      <c r="I153" s="178"/>
      <c r="J153" s="179">
        <f>ROUND(I153*H153,2)</f>
        <v>0</v>
      </c>
      <c r="K153" s="175" t="s">
        <v>140</v>
      </c>
      <c r="L153" s="39"/>
      <c r="M153" s="180" t="s">
        <v>19</v>
      </c>
      <c r="N153" s="181" t="s">
        <v>47</v>
      </c>
      <c r="O153" s="64"/>
      <c r="P153" s="182">
        <f>O153*H153</f>
        <v>0</v>
      </c>
      <c r="Q153" s="182">
        <v>0.06</v>
      </c>
      <c r="R153" s="182">
        <f>Q153*H153</f>
        <v>0.42</v>
      </c>
      <c r="S153" s="182">
        <v>0</v>
      </c>
      <c r="T153" s="18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4" t="s">
        <v>156</v>
      </c>
      <c r="AT153" s="184" t="s">
        <v>136</v>
      </c>
      <c r="AU153" s="184" t="s">
        <v>86</v>
      </c>
      <c r="AY153" s="17" t="s">
        <v>133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7" t="s">
        <v>84</v>
      </c>
      <c r="BK153" s="185">
        <f>ROUND(I153*H153,2)</f>
        <v>0</v>
      </c>
      <c r="BL153" s="17" t="s">
        <v>156</v>
      </c>
      <c r="BM153" s="184" t="s">
        <v>381</v>
      </c>
    </row>
    <row r="154" spans="1:65" s="2" customFormat="1" ht="11.25">
      <c r="A154" s="34"/>
      <c r="B154" s="35"/>
      <c r="C154" s="36"/>
      <c r="D154" s="186" t="s">
        <v>143</v>
      </c>
      <c r="E154" s="36"/>
      <c r="F154" s="187" t="s">
        <v>382</v>
      </c>
      <c r="G154" s="36"/>
      <c r="H154" s="36"/>
      <c r="I154" s="188"/>
      <c r="J154" s="36"/>
      <c r="K154" s="36"/>
      <c r="L154" s="39"/>
      <c r="M154" s="189"/>
      <c r="N154" s="190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143</v>
      </c>
      <c r="AU154" s="17" t="s">
        <v>86</v>
      </c>
    </row>
    <row r="155" spans="1:65" s="12" customFormat="1" ht="22.9" customHeight="1">
      <c r="B155" s="157"/>
      <c r="C155" s="158"/>
      <c r="D155" s="159" t="s">
        <v>75</v>
      </c>
      <c r="E155" s="171" t="s">
        <v>383</v>
      </c>
      <c r="F155" s="171" t="s">
        <v>384</v>
      </c>
      <c r="G155" s="158"/>
      <c r="H155" s="158"/>
      <c r="I155" s="161"/>
      <c r="J155" s="172">
        <f>BK155</f>
        <v>0</v>
      </c>
      <c r="K155" s="158"/>
      <c r="L155" s="163"/>
      <c r="M155" s="164"/>
      <c r="N155" s="165"/>
      <c r="O155" s="165"/>
      <c r="P155" s="166">
        <f>SUM(P156:P171)</f>
        <v>0</v>
      </c>
      <c r="Q155" s="165"/>
      <c r="R155" s="166">
        <f>SUM(R156:R171)</f>
        <v>3.4322499999999998</v>
      </c>
      <c r="S155" s="165"/>
      <c r="T155" s="167">
        <f>SUM(T156:T171)</f>
        <v>0.2359</v>
      </c>
      <c r="AR155" s="168" t="s">
        <v>86</v>
      </c>
      <c r="AT155" s="169" t="s">
        <v>75</v>
      </c>
      <c r="AU155" s="169" t="s">
        <v>84</v>
      </c>
      <c r="AY155" s="168" t="s">
        <v>133</v>
      </c>
      <c r="BK155" s="170">
        <f>SUM(BK156:BK171)</f>
        <v>0</v>
      </c>
    </row>
    <row r="156" spans="1:65" s="2" customFormat="1" ht="16.5" customHeight="1">
      <c r="A156" s="34"/>
      <c r="B156" s="35"/>
      <c r="C156" s="173" t="s">
        <v>385</v>
      </c>
      <c r="D156" s="173" t="s">
        <v>136</v>
      </c>
      <c r="E156" s="174" t="s">
        <v>386</v>
      </c>
      <c r="F156" s="175" t="s">
        <v>387</v>
      </c>
      <c r="G156" s="176" t="s">
        <v>237</v>
      </c>
      <c r="H156" s="177">
        <v>10</v>
      </c>
      <c r="I156" s="178"/>
      <c r="J156" s="179">
        <f>ROUND(I156*H156,2)</f>
        <v>0</v>
      </c>
      <c r="K156" s="175" t="s">
        <v>140</v>
      </c>
      <c r="L156" s="39"/>
      <c r="M156" s="180" t="s">
        <v>19</v>
      </c>
      <c r="N156" s="181" t="s">
        <v>47</v>
      </c>
      <c r="O156" s="64"/>
      <c r="P156" s="182">
        <f>O156*H156</f>
        <v>0</v>
      </c>
      <c r="Q156" s="182">
        <v>1.2E-4</v>
      </c>
      <c r="R156" s="182">
        <f>Q156*H156</f>
        <v>1.2000000000000001E-3</v>
      </c>
      <c r="S156" s="182">
        <v>2.359E-2</v>
      </c>
      <c r="T156" s="183">
        <f>S156*H156</f>
        <v>0.2359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4" t="s">
        <v>156</v>
      </c>
      <c r="AT156" s="184" t="s">
        <v>136</v>
      </c>
      <c r="AU156" s="184" t="s">
        <v>86</v>
      </c>
      <c r="AY156" s="17" t="s">
        <v>133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7" t="s">
        <v>84</v>
      </c>
      <c r="BK156" s="185">
        <f>ROUND(I156*H156,2)</f>
        <v>0</v>
      </c>
      <c r="BL156" s="17" t="s">
        <v>156</v>
      </c>
      <c r="BM156" s="184" t="s">
        <v>388</v>
      </c>
    </row>
    <row r="157" spans="1:65" s="2" customFormat="1" ht="11.25">
      <c r="A157" s="34"/>
      <c r="B157" s="35"/>
      <c r="C157" s="36"/>
      <c r="D157" s="186" t="s">
        <v>143</v>
      </c>
      <c r="E157" s="36"/>
      <c r="F157" s="187" t="s">
        <v>389</v>
      </c>
      <c r="G157" s="36"/>
      <c r="H157" s="36"/>
      <c r="I157" s="188"/>
      <c r="J157" s="36"/>
      <c r="K157" s="36"/>
      <c r="L157" s="39"/>
      <c r="M157" s="189"/>
      <c r="N157" s="190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143</v>
      </c>
      <c r="AU157" s="17" t="s">
        <v>86</v>
      </c>
    </row>
    <row r="158" spans="1:65" s="2" customFormat="1" ht="24.2" customHeight="1">
      <c r="A158" s="34"/>
      <c r="B158" s="35"/>
      <c r="C158" s="173" t="s">
        <v>390</v>
      </c>
      <c r="D158" s="173" t="s">
        <v>136</v>
      </c>
      <c r="E158" s="174" t="s">
        <v>391</v>
      </c>
      <c r="F158" s="175" t="s">
        <v>392</v>
      </c>
      <c r="G158" s="176" t="s">
        <v>237</v>
      </c>
      <c r="H158" s="177">
        <v>10</v>
      </c>
      <c r="I158" s="178"/>
      <c r="J158" s="179">
        <f>ROUND(I158*H158,2)</f>
        <v>0</v>
      </c>
      <c r="K158" s="175" t="s">
        <v>140</v>
      </c>
      <c r="L158" s="39"/>
      <c r="M158" s="180" t="s">
        <v>19</v>
      </c>
      <c r="N158" s="181" t="s">
        <v>47</v>
      </c>
      <c r="O158" s="64"/>
      <c r="P158" s="182">
        <f>O158*H158</f>
        <v>0</v>
      </c>
      <c r="Q158" s="182">
        <v>1.9E-3</v>
      </c>
      <c r="R158" s="182">
        <f>Q158*H158</f>
        <v>1.9E-2</v>
      </c>
      <c r="S158" s="182">
        <v>0</v>
      </c>
      <c r="T158" s="18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4" t="s">
        <v>156</v>
      </c>
      <c r="AT158" s="184" t="s">
        <v>136</v>
      </c>
      <c r="AU158" s="184" t="s">
        <v>86</v>
      </c>
      <c r="AY158" s="17" t="s">
        <v>133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7" t="s">
        <v>84</v>
      </c>
      <c r="BK158" s="185">
        <f>ROUND(I158*H158,2)</f>
        <v>0</v>
      </c>
      <c r="BL158" s="17" t="s">
        <v>156</v>
      </c>
      <c r="BM158" s="184" t="s">
        <v>393</v>
      </c>
    </row>
    <row r="159" spans="1:65" s="2" customFormat="1" ht="11.25">
      <c r="A159" s="34"/>
      <c r="B159" s="35"/>
      <c r="C159" s="36"/>
      <c r="D159" s="186" t="s">
        <v>143</v>
      </c>
      <c r="E159" s="36"/>
      <c r="F159" s="187" t="s">
        <v>394</v>
      </c>
      <c r="G159" s="36"/>
      <c r="H159" s="36"/>
      <c r="I159" s="188"/>
      <c r="J159" s="36"/>
      <c r="K159" s="36"/>
      <c r="L159" s="39"/>
      <c r="M159" s="189"/>
      <c r="N159" s="190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143</v>
      </c>
      <c r="AU159" s="17" t="s">
        <v>86</v>
      </c>
    </row>
    <row r="160" spans="1:65" s="2" customFormat="1" ht="24.2" customHeight="1">
      <c r="A160" s="34"/>
      <c r="B160" s="35"/>
      <c r="C160" s="173" t="s">
        <v>395</v>
      </c>
      <c r="D160" s="173" t="s">
        <v>136</v>
      </c>
      <c r="E160" s="174" t="s">
        <v>396</v>
      </c>
      <c r="F160" s="175" t="s">
        <v>397</v>
      </c>
      <c r="G160" s="176" t="s">
        <v>237</v>
      </c>
      <c r="H160" s="177">
        <v>78</v>
      </c>
      <c r="I160" s="178"/>
      <c r="J160" s="179">
        <f>ROUND(I160*H160,2)</f>
        <v>0</v>
      </c>
      <c r="K160" s="175" t="s">
        <v>140</v>
      </c>
      <c r="L160" s="39"/>
      <c r="M160" s="180" t="s">
        <v>19</v>
      </c>
      <c r="N160" s="181" t="s">
        <v>47</v>
      </c>
      <c r="O160" s="64"/>
      <c r="P160" s="182">
        <f>O160*H160</f>
        <v>0</v>
      </c>
      <c r="Q160" s="182">
        <v>2.0799999999999998E-3</v>
      </c>
      <c r="R160" s="182">
        <f>Q160*H160</f>
        <v>0.16224</v>
      </c>
      <c r="S160" s="182">
        <v>0</v>
      </c>
      <c r="T160" s="18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4" t="s">
        <v>156</v>
      </c>
      <c r="AT160" s="184" t="s">
        <v>136</v>
      </c>
      <c r="AU160" s="184" t="s">
        <v>86</v>
      </c>
      <c r="AY160" s="17" t="s">
        <v>133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7" t="s">
        <v>84</v>
      </c>
      <c r="BK160" s="185">
        <f>ROUND(I160*H160,2)</f>
        <v>0</v>
      </c>
      <c r="BL160" s="17" t="s">
        <v>156</v>
      </c>
      <c r="BM160" s="184" t="s">
        <v>398</v>
      </c>
    </row>
    <row r="161" spans="1:65" s="2" customFormat="1" ht="11.25">
      <c r="A161" s="34"/>
      <c r="B161" s="35"/>
      <c r="C161" s="36"/>
      <c r="D161" s="186" t="s">
        <v>143</v>
      </c>
      <c r="E161" s="36"/>
      <c r="F161" s="187" t="s">
        <v>399</v>
      </c>
      <c r="G161" s="36"/>
      <c r="H161" s="36"/>
      <c r="I161" s="188"/>
      <c r="J161" s="36"/>
      <c r="K161" s="36"/>
      <c r="L161" s="39"/>
      <c r="M161" s="189"/>
      <c r="N161" s="190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143</v>
      </c>
      <c r="AU161" s="17" t="s">
        <v>86</v>
      </c>
    </row>
    <row r="162" spans="1:65" s="2" customFormat="1" ht="24.2" customHeight="1">
      <c r="A162" s="34"/>
      <c r="B162" s="35"/>
      <c r="C162" s="173" t="s">
        <v>400</v>
      </c>
      <c r="D162" s="173" t="s">
        <v>136</v>
      </c>
      <c r="E162" s="174" t="s">
        <v>401</v>
      </c>
      <c r="F162" s="175" t="s">
        <v>402</v>
      </c>
      <c r="G162" s="176" t="s">
        <v>237</v>
      </c>
      <c r="H162" s="177">
        <v>56</v>
      </c>
      <c r="I162" s="178"/>
      <c r="J162" s="179">
        <f>ROUND(I162*H162,2)</f>
        <v>0</v>
      </c>
      <c r="K162" s="175" t="s">
        <v>140</v>
      </c>
      <c r="L162" s="39"/>
      <c r="M162" s="180" t="s">
        <v>19</v>
      </c>
      <c r="N162" s="181" t="s">
        <v>47</v>
      </c>
      <c r="O162" s="64"/>
      <c r="P162" s="182">
        <f>O162*H162</f>
        <v>0</v>
      </c>
      <c r="Q162" s="182">
        <v>4.6499999999999996E-3</v>
      </c>
      <c r="R162" s="182">
        <f>Q162*H162</f>
        <v>0.26039999999999996</v>
      </c>
      <c r="S162" s="182">
        <v>0</v>
      </c>
      <c r="T162" s="18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4" t="s">
        <v>156</v>
      </c>
      <c r="AT162" s="184" t="s">
        <v>136</v>
      </c>
      <c r="AU162" s="184" t="s">
        <v>86</v>
      </c>
      <c r="AY162" s="17" t="s">
        <v>133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7" t="s">
        <v>84</v>
      </c>
      <c r="BK162" s="185">
        <f>ROUND(I162*H162,2)</f>
        <v>0</v>
      </c>
      <c r="BL162" s="17" t="s">
        <v>156</v>
      </c>
      <c r="BM162" s="184" t="s">
        <v>403</v>
      </c>
    </row>
    <row r="163" spans="1:65" s="2" customFormat="1" ht="11.25">
      <c r="A163" s="34"/>
      <c r="B163" s="35"/>
      <c r="C163" s="36"/>
      <c r="D163" s="186" t="s">
        <v>143</v>
      </c>
      <c r="E163" s="36"/>
      <c r="F163" s="187" t="s">
        <v>404</v>
      </c>
      <c r="G163" s="36"/>
      <c r="H163" s="36"/>
      <c r="I163" s="188"/>
      <c r="J163" s="36"/>
      <c r="K163" s="36"/>
      <c r="L163" s="39"/>
      <c r="M163" s="189"/>
      <c r="N163" s="190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143</v>
      </c>
      <c r="AU163" s="17" t="s">
        <v>86</v>
      </c>
    </row>
    <row r="164" spans="1:65" s="2" customFormat="1" ht="24.2" customHeight="1">
      <c r="A164" s="34"/>
      <c r="B164" s="35"/>
      <c r="C164" s="173" t="s">
        <v>153</v>
      </c>
      <c r="D164" s="173" t="s">
        <v>136</v>
      </c>
      <c r="E164" s="174" t="s">
        <v>405</v>
      </c>
      <c r="F164" s="175" t="s">
        <v>406</v>
      </c>
      <c r="G164" s="176" t="s">
        <v>237</v>
      </c>
      <c r="H164" s="177">
        <v>123</v>
      </c>
      <c r="I164" s="178"/>
      <c r="J164" s="179">
        <f>ROUND(I164*H164,2)</f>
        <v>0</v>
      </c>
      <c r="K164" s="175" t="s">
        <v>140</v>
      </c>
      <c r="L164" s="39"/>
      <c r="M164" s="180" t="s">
        <v>19</v>
      </c>
      <c r="N164" s="181" t="s">
        <v>47</v>
      </c>
      <c r="O164" s="64"/>
      <c r="P164" s="182">
        <f>O164*H164</f>
        <v>0</v>
      </c>
      <c r="Q164" s="182">
        <v>6.7299999999999999E-3</v>
      </c>
      <c r="R164" s="182">
        <f>Q164*H164</f>
        <v>0.82779000000000003</v>
      </c>
      <c r="S164" s="182">
        <v>0</v>
      </c>
      <c r="T164" s="18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4" t="s">
        <v>156</v>
      </c>
      <c r="AT164" s="184" t="s">
        <v>136</v>
      </c>
      <c r="AU164" s="184" t="s">
        <v>86</v>
      </c>
      <c r="AY164" s="17" t="s">
        <v>133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7" t="s">
        <v>84</v>
      </c>
      <c r="BK164" s="185">
        <f>ROUND(I164*H164,2)</f>
        <v>0</v>
      </c>
      <c r="BL164" s="17" t="s">
        <v>156</v>
      </c>
      <c r="BM164" s="184" t="s">
        <v>407</v>
      </c>
    </row>
    <row r="165" spans="1:65" s="2" customFormat="1" ht="11.25">
      <c r="A165" s="34"/>
      <c r="B165" s="35"/>
      <c r="C165" s="36"/>
      <c r="D165" s="186" t="s">
        <v>143</v>
      </c>
      <c r="E165" s="36"/>
      <c r="F165" s="187" t="s">
        <v>408</v>
      </c>
      <c r="G165" s="36"/>
      <c r="H165" s="36"/>
      <c r="I165" s="188"/>
      <c r="J165" s="36"/>
      <c r="K165" s="36"/>
      <c r="L165" s="39"/>
      <c r="M165" s="189"/>
      <c r="N165" s="190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143</v>
      </c>
      <c r="AU165" s="17" t="s">
        <v>86</v>
      </c>
    </row>
    <row r="166" spans="1:65" s="2" customFormat="1" ht="24.2" customHeight="1">
      <c r="A166" s="34"/>
      <c r="B166" s="35"/>
      <c r="C166" s="173" t="s">
        <v>409</v>
      </c>
      <c r="D166" s="173" t="s">
        <v>136</v>
      </c>
      <c r="E166" s="174" t="s">
        <v>410</v>
      </c>
      <c r="F166" s="175" t="s">
        <v>411</v>
      </c>
      <c r="G166" s="176" t="s">
        <v>237</v>
      </c>
      <c r="H166" s="177">
        <v>86</v>
      </c>
      <c r="I166" s="178"/>
      <c r="J166" s="179">
        <f>ROUND(I166*H166,2)</f>
        <v>0</v>
      </c>
      <c r="K166" s="175" t="s">
        <v>140</v>
      </c>
      <c r="L166" s="39"/>
      <c r="M166" s="180" t="s">
        <v>19</v>
      </c>
      <c r="N166" s="181" t="s">
        <v>47</v>
      </c>
      <c r="O166" s="64"/>
      <c r="P166" s="182">
        <f>O166*H166</f>
        <v>0</v>
      </c>
      <c r="Q166" s="182">
        <v>7.3000000000000001E-3</v>
      </c>
      <c r="R166" s="182">
        <f>Q166*H166</f>
        <v>0.62780000000000002</v>
      </c>
      <c r="S166" s="182">
        <v>0</v>
      </c>
      <c r="T166" s="18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4" t="s">
        <v>156</v>
      </c>
      <c r="AT166" s="184" t="s">
        <v>136</v>
      </c>
      <c r="AU166" s="184" t="s">
        <v>86</v>
      </c>
      <c r="AY166" s="17" t="s">
        <v>133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7" t="s">
        <v>84</v>
      </c>
      <c r="BK166" s="185">
        <f>ROUND(I166*H166,2)</f>
        <v>0</v>
      </c>
      <c r="BL166" s="17" t="s">
        <v>156</v>
      </c>
      <c r="BM166" s="184" t="s">
        <v>412</v>
      </c>
    </row>
    <row r="167" spans="1:65" s="2" customFormat="1" ht="11.25">
      <c r="A167" s="34"/>
      <c r="B167" s="35"/>
      <c r="C167" s="36"/>
      <c r="D167" s="186" t="s">
        <v>143</v>
      </c>
      <c r="E167" s="36"/>
      <c r="F167" s="187" t="s">
        <v>413</v>
      </c>
      <c r="G167" s="36"/>
      <c r="H167" s="36"/>
      <c r="I167" s="188"/>
      <c r="J167" s="36"/>
      <c r="K167" s="36"/>
      <c r="L167" s="39"/>
      <c r="M167" s="189"/>
      <c r="N167" s="190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143</v>
      </c>
      <c r="AU167" s="17" t="s">
        <v>86</v>
      </c>
    </row>
    <row r="168" spans="1:65" s="2" customFormat="1" ht="24.2" customHeight="1">
      <c r="A168" s="34"/>
      <c r="B168" s="35"/>
      <c r="C168" s="173" t="s">
        <v>414</v>
      </c>
      <c r="D168" s="173" t="s">
        <v>136</v>
      </c>
      <c r="E168" s="174" t="s">
        <v>415</v>
      </c>
      <c r="F168" s="175" t="s">
        <v>416</v>
      </c>
      <c r="G168" s="176" t="s">
        <v>237</v>
      </c>
      <c r="H168" s="177">
        <v>54</v>
      </c>
      <c r="I168" s="178"/>
      <c r="J168" s="179">
        <f>ROUND(I168*H168,2)</f>
        <v>0</v>
      </c>
      <c r="K168" s="175" t="s">
        <v>140</v>
      </c>
      <c r="L168" s="39"/>
      <c r="M168" s="180" t="s">
        <v>19</v>
      </c>
      <c r="N168" s="181" t="s">
        <v>47</v>
      </c>
      <c r="O168" s="64"/>
      <c r="P168" s="182">
        <f>O168*H168</f>
        <v>0</v>
      </c>
      <c r="Q168" s="182">
        <v>8.09E-3</v>
      </c>
      <c r="R168" s="182">
        <f>Q168*H168</f>
        <v>0.43686000000000003</v>
      </c>
      <c r="S168" s="182">
        <v>0</v>
      </c>
      <c r="T168" s="18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4" t="s">
        <v>156</v>
      </c>
      <c r="AT168" s="184" t="s">
        <v>136</v>
      </c>
      <c r="AU168" s="184" t="s">
        <v>86</v>
      </c>
      <c r="AY168" s="17" t="s">
        <v>133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7" t="s">
        <v>84</v>
      </c>
      <c r="BK168" s="185">
        <f>ROUND(I168*H168,2)</f>
        <v>0</v>
      </c>
      <c r="BL168" s="17" t="s">
        <v>156</v>
      </c>
      <c r="BM168" s="184" t="s">
        <v>417</v>
      </c>
    </row>
    <row r="169" spans="1:65" s="2" customFormat="1" ht="11.25">
      <c r="A169" s="34"/>
      <c r="B169" s="35"/>
      <c r="C169" s="36"/>
      <c r="D169" s="186" t="s">
        <v>143</v>
      </c>
      <c r="E169" s="36"/>
      <c r="F169" s="187" t="s">
        <v>418</v>
      </c>
      <c r="G169" s="36"/>
      <c r="H169" s="36"/>
      <c r="I169" s="188"/>
      <c r="J169" s="36"/>
      <c r="K169" s="36"/>
      <c r="L169" s="39"/>
      <c r="M169" s="189"/>
      <c r="N169" s="190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143</v>
      </c>
      <c r="AU169" s="17" t="s">
        <v>86</v>
      </c>
    </row>
    <row r="170" spans="1:65" s="2" customFormat="1" ht="24.2" customHeight="1">
      <c r="A170" s="34"/>
      <c r="B170" s="35"/>
      <c r="C170" s="173" t="s">
        <v>8</v>
      </c>
      <c r="D170" s="173" t="s">
        <v>136</v>
      </c>
      <c r="E170" s="174" t="s">
        <v>419</v>
      </c>
      <c r="F170" s="175" t="s">
        <v>420</v>
      </c>
      <c r="G170" s="176" t="s">
        <v>237</v>
      </c>
      <c r="H170" s="177">
        <v>64</v>
      </c>
      <c r="I170" s="178"/>
      <c r="J170" s="179">
        <f>ROUND(I170*H170,2)</f>
        <v>0</v>
      </c>
      <c r="K170" s="175" t="s">
        <v>140</v>
      </c>
      <c r="L170" s="39"/>
      <c r="M170" s="180" t="s">
        <v>19</v>
      </c>
      <c r="N170" s="181" t="s">
        <v>47</v>
      </c>
      <c r="O170" s="64"/>
      <c r="P170" s="182">
        <f>O170*H170</f>
        <v>0</v>
      </c>
      <c r="Q170" s="182">
        <v>1.7139999999999999E-2</v>
      </c>
      <c r="R170" s="182">
        <f>Q170*H170</f>
        <v>1.0969599999999999</v>
      </c>
      <c r="S170" s="182">
        <v>0</v>
      </c>
      <c r="T170" s="18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4" t="s">
        <v>156</v>
      </c>
      <c r="AT170" s="184" t="s">
        <v>136</v>
      </c>
      <c r="AU170" s="184" t="s">
        <v>86</v>
      </c>
      <c r="AY170" s="17" t="s">
        <v>133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7" t="s">
        <v>84</v>
      </c>
      <c r="BK170" s="185">
        <f>ROUND(I170*H170,2)</f>
        <v>0</v>
      </c>
      <c r="BL170" s="17" t="s">
        <v>156</v>
      </c>
      <c r="BM170" s="184" t="s">
        <v>421</v>
      </c>
    </row>
    <row r="171" spans="1:65" s="2" customFormat="1" ht="11.25">
      <c r="A171" s="34"/>
      <c r="B171" s="35"/>
      <c r="C171" s="36"/>
      <c r="D171" s="186" t="s">
        <v>143</v>
      </c>
      <c r="E171" s="36"/>
      <c r="F171" s="187" t="s">
        <v>422</v>
      </c>
      <c r="G171" s="36"/>
      <c r="H171" s="36"/>
      <c r="I171" s="188"/>
      <c r="J171" s="36"/>
      <c r="K171" s="36"/>
      <c r="L171" s="39"/>
      <c r="M171" s="189"/>
      <c r="N171" s="190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143</v>
      </c>
      <c r="AU171" s="17" t="s">
        <v>86</v>
      </c>
    </row>
    <row r="172" spans="1:65" s="12" customFormat="1" ht="22.9" customHeight="1">
      <c r="B172" s="157"/>
      <c r="C172" s="158"/>
      <c r="D172" s="159" t="s">
        <v>75</v>
      </c>
      <c r="E172" s="171" t="s">
        <v>423</v>
      </c>
      <c r="F172" s="171" t="s">
        <v>424</v>
      </c>
      <c r="G172" s="158"/>
      <c r="H172" s="158"/>
      <c r="I172" s="161"/>
      <c r="J172" s="172">
        <f>BK172</f>
        <v>0</v>
      </c>
      <c r="K172" s="158"/>
      <c r="L172" s="163"/>
      <c r="M172" s="164"/>
      <c r="N172" s="165"/>
      <c r="O172" s="165"/>
      <c r="P172" s="166">
        <f>SUM(P173:P237)</f>
        <v>0</v>
      </c>
      <c r="Q172" s="165"/>
      <c r="R172" s="166">
        <f>SUM(R173:R237)</f>
        <v>1.0182000000000002</v>
      </c>
      <c r="S172" s="165"/>
      <c r="T172" s="167">
        <f>SUM(T173:T237)</f>
        <v>0.25340000000000001</v>
      </c>
      <c r="AR172" s="168" t="s">
        <v>86</v>
      </c>
      <c r="AT172" s="169" t="s">
        <v>75</v>
      </c>
      <c r="AU172" s="169" t="s">
        <v>84</v>
      </c>
      <c r="AY172" s="168" t="s">
        <v>133</v>
      </c>
      <c r="BK172" s="170">
        <f>SUM(BK173:BK237)</f>
        <v>0</v>
      </c>
    </row>
    <row r="173" spans="1:65" s="2" customFormat="1" ht="16.5" customHeight="1">
      <c r="A173" s="34"/>
      <c r="B173" s="35"/>
      <c r="C173" s="173" t="s">
        <v>425</v>
      </c>
      <c r="D173" s="173" t="s">
        <v>136</v>
      </c>
      <c r="E173" s="174" t="s">
        <v>426</v>
      </c>
      <c r="F173" s="175" t="s">
        <v>427</v>
      </c>
      <c r="G173" s="176" t="s">
        <v>139</v>
      </c>
      <c r="H173" s="177">
        <v>3</v>
      </c>
      <c r="I173" s="178"/>
      <c r="J173" s="179">
        <f>ROUND(I173*H173,2)</f>
        <v>0</v>
      </c>
      <c r="K173" s="175" t="s">
        <v>140</v>
      </c>
      <c r="L173" s="39"/>
      <c r="M173" s="180" t="s">
        <v>19</v>
      </c>
      <c r="N173" s="181" t="s">
        <v>47</v>
      </c>
      <c r="O173" s="64"/>
      <c r="P173" s="182">
        <f>O173*H173</f>
        <v>0</v>
      </c>
      <c r="Q173" s="182">
        <v>2.0000000000000002E-5</v>
      </c>
      <c r="R173" s="182">
        <f>Q173*H173</f>
        <v>6.0000000000000008E-5</v>
      </c>
      <c r="S173" s="182">
        <v>8.3000000000000004E-2</v>
      </c>
      <c r="T173" s="183">
        <f>S173*H173</f>
        <v>0.249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4" t="s">
        <v>156</v>
      </c>
      <c r="AT173" s="184" t="s">
        <v>136</v>
      </c>
      <c r="AU173" s="184" t="s">
        <v>86</v>
      </c>
      <c r="AY173" s="17" t="s">
        <v>133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7" t="s">
        <v>84</v>
      </c>
      <c r="BK173" s="185">
        <f>ROUND(I173*H173,2)</f>
        <v>0</v>
      </c>
      <c r="BL173" s="17" t="s">
        <v>156</v>
      </c>
      <c r="BM173" s="184" t="s">
        <v>428</v>
      </c>
    </row>
    <row r="174" spans="1:65" s="2" customFormat="1" ht="11.25">
      <c r="A174" s="34"/>
      <c r="B174" s="35"/>
      <c r="C174" s="36"/>
      <c r="D174" s="186" t="s">
        <v>143</v>
      </c>
      <c r="E174" s="36"/>
      <c r="F174" s="187" t="s">
        <v>429</v>
      </c>
      <c r="G174" s="36"/>
      <c r="H174" s="36"/>
      <c r="I174" s="188"/>
      <c r="J174" s="36"/>
      <c r="K174" s="36"/>
      <c r="L174" s="39"/>
      <c r="M174" s="189"/>
      <c r="N174" s="190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143</v>
      </c>
      <c r="AU174" s="17" t="s">
        <v>86</v>
      </c>
    </row>
    <row r="175" spans="1:65" s="2" customFormat="1" ht="16.5" customHeight="1">
      <c r="A175" s="34"/>
      <c r="B175" s="35"/>
      <c r="C175" s="173" t="s">
        <v>430</v>
      </c>
      <c r="D175" s="173" t="s">
        <v>136</v>
      </c>
      <c r="E175" s="174" t="s">
        <v>431</v>
      </c>
      <c r="F175" s="175" t="s">
        <v>432</v>
      </c>
      <c r="G175" s="176" t="s">
        <v>306</v>
      </c>
      <c r="H175" s="177">
        <v>4</v>
      </c>
      <c r="I175" s="178"/>
      <c r="J175" s="179">
        <f t="shared" ref="J175:J183" si="0">ROUND(I175*H175,2)</f>
        <v>0</v>
      </c>
      <c r="K175" s="175" t="s">
        <v>19</v>
      </c>
      <c r="L175" s="39"/>
      <c r="M175" s="180" t="s">
        <v>19</v>
      </c>
      <c r="N175" s="181" t="s">
        <v>47</v>
      </c>
      <c r="O175" s="64"/>
      <c r="P175" s="182">
        <f t="shared" ref="P175:P183" si="1">O175*H175</f>
        <v>0</v>
      </c>
      <c r="Q175" s="182">
        <v>1.924E-2</v>
      </c>
      <c r="R175" s="182">
        <f t="shared" ref="R175:R183" si="2">Q175*H175</f>
        <v>7.6960000000000001E-2</v>
      </c>
      <c r="S175" s="182">
        <v>0</v>
      </c>
      <c r="T175" s="183">
        <f t="shared" ref="T175:T183" si="3"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4" t="s">
        <v>156</v>
      </c>
      <c r="AT175" s="184" t="s">
        <v>136</v>
      </c>
      <c r="AU175" s="184" t="s">
        <v>86</v>
      </c>
      <c r="AY175" s="17" t="s">
        <v>133</v>
      </c>
      <c r="BE175" s="185">
        <f t="shared" ref="BE175:BE183" si="4">IF(N175="základní",J175,0)</f>
        <v>0</v>
      </c>
      <c r="BF175" s="185">
        <f t="shared" ref="BF175:BF183" si="5">IF(N175="snížená",J175,0)</f>
        <v>0</v>
      </c>
      <c r="BG175" s="185">
        <f t="shared" ref="BG175:BG183" si="6">IF(N175="zákl. přenesená",J175,0)</f>
        <v>0</v>
      </c>
      <c r="BH175" s="185">
        <f t="shared" ref="BH175:BH183" si="7">IF(N175="sníž. přenesená",J175,0)</f>
        <v>0</v>
      </c>
      <c r="BI175" s="185">
        <f t="shared" ref="BI175:BI183" si="8">IF(N175="nulová",J175,0)</f>
        <v>0</v>
      </c>
      <c r="BJ175" s="17" t="s">
        <v>84</v>
      </c>
      <c r="BK175" s="185">
        <f t="shared" ref="BK175:BK183" si="9">ROUND(I175*H175,2)</f>
        <v>0</v>
      </c>
      <c r="BL175" s="17" t="s">
        <v>156</v>
      </c>
      <c r="BM175" s="184" t="s">
        <v>433</v>
      </c>
    </row>
    <row r="176" spans="1:65" s="2" customFormat="1" ht="16.5" customHeight="1">
      <c r="A176" s="34"/>
      <c r="B176" s="35"/>
      <c r="C176" s="173" t="s">
        <v>434</v>
      </c>
      <c r="D176" s="173" t="s">
        <v>136</v>
      </c>
      <c r="E176" s="174" t="s">
        <v>435</v>
      </c>
      <c r="F176" s="175" t="s">
        <v>436</v>
      </c>
      <c r="G176" s="176" t="s">
        <v>306</v>
      </c>
      <c r="H176" s="177">
        <v>8</v>
      </c>
      <c r="I176" s="178"/>
      <c r="J176" s="179">
        <f t="shared" si="0"/>
        <v>0</v>
      </c>
      <c r="K176" s="175" t="s">
        <v>19</v>
      </c>
      <c r="L176" s="39"/>
      <c r="M176" s="180" t="s">
        <v>19</v>
      </c>
      <c r="N176" s="181" t="s">
        <v>47</v>
      </c>
      <c r="O176" s="64"/>
      <c r="P176" s="182">
        <f t="shared" si="1"/>
        <v>0</v>
      </c>
      <c r="Q176" s="182">
        <v>2.7890000000000002E-2</v>
      </c>
      <c r="R176" s="182">
        <f t="shared" si="2"/>
        <v>0.22312000000000001</v>
      </c>
      <c r="S176" s="182">
        <v>0</v>
      </c>
      <c r="T176" s="183">
        <f t="shared" si="3"/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4" t="s">
        <v>156</v>
      </c>
      <c r="AT176" s="184" t="s">
        <v>136</v>
      </c>
      <c r="AU176" s="184" t="s">
        <v>86</v>
      </c>
      <c r="AY176" s="17" t="s">
        <v>133</v>
      </c>
      <c r="BE176" s="185">
        <f t="shared" si="4"/>
        <v>0</v>
      </c>
      <c r="BF176" s="185">
        <f t="shared" si="5"/>
        <v>0</v>
      </c>
      <c r="BG176" s="185">
        <f t="shared" si="6"/>
        <v>0</v>
      </c>
      <c r="BH176" s="185">
        <f t="shared" si="7"/>
        <v>0</v>
      </c>
      <c r="BI176" s="185">
        <f t="shared" si="8"/>
        <v>0</v>
      </c>
      <c r="BJ176" s="17" t="s">
        <v>84</v>
      </c>
      <c r="BK176" s="185">
        <f t="shared" si="9"/>
        <v>0</v>
      </c>
      <c r="BL176" s="17" t="s">
        <v>156</v>
      </c>
      <c r="BM176" s="184" t="s">
        <v>437</v>
      </c>
    </row>
    <row r="177" spans="1:65" s="2" customFormat="1" ht="16.5" customHeight="1">
      <c r="A177" s="34"/>
      <c r="B177" s="35"/>
      <c r="C177" s="173" t="s">
        <v>438</v>
      </c>
      <c r="D177" s="173" t="s">
        <v>136</v>
      </c>
      <c r="E177" s="174" t="s">
        <v>439</v>
      </c>
      <c r="F177" s="175" t="s">
        <v>440</v>
      </c>
      <c r="G177" s="176" t="s">
        <v>306</v>
      </c>
      <c r="H177" s="177">
        <v>4</v>
      </c>
      <c r="I177" s="178"/>
      <c r="J177" s="179">
        <f t="shared" si="0"/>
        <v>0</v>
      </c>
      <c r="K177" s="175" t="s">
        <v>19</v>
      </c>
      <c r="L177" s="39"/>
      <c r="M177" s="180" t="s">
        <v>19</v>
      </c>
      <c r="N177" s="181" t="s">
        <v>47</v>
      </c>
      <c r="O177" s="64"/>
      <c r="P177" s="182">
        <f t="shared" si="1"/>
        <v>0</v>
      </c>
      <c r="Q177" s="182">
        <v>3.5490000000000001E-2</v>
      </c>
      <c r="R177" s="182">
        <f t="shared" si="2"/>
        <v>0.14196</v>
      </c>
      <c r="S177" s="182">
        <v>0</v>
      </c>
      <c r="T177" s="183">
        <f t="shared" si="3"/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4" t="s">
        <v>156</v>
      </c>
      <c r="AT177" s="184" t="s">
        <v>136</v>
      </c>
      <c r="AU177" s="184" t="s">
        <v>86</v>
      </c>
      <c r="AY177" s="17" t="s">
        <v>133</v>
      </c>
      <c r="BE177" s="185">
        <f t="shared" si="4"/>
        <v>0</v>
      </c>
      <c r="BF177" s="185">
        <f t="shared" si="5"/>
        <v>0</v>
      </c>
      <c r="BG177" s="185">
        <f t="shared" si="6"/>
        <v>0</v>
      </c>
      <c r="BH177" s="185">
        <f t="shared" si="7"/>
        <v>0</v>
      </c>
      <c r="BI177" s="185">
        <f t="shared" si="8"/>
        <v>0</v>
      </c>
      <c r="BJ177" s="17" t="s">
        <v>84</v>
      </c>
      <c r="BK177" s="185">
        <f t="shared" si="9"/>
        <v>0</v>
      </c>
      <c r="BL177" s="17" t="s">
        <v>156</v>
      </c>
      <c r="BM177" s="184" t="s">
        <v>441</v>
      </c>
    </row>
    <row r="178" spans="1:65" s="2" customFormat="1" ht="16.5" customHeight="1">
      <c r="A178" s="34"/>
      <c r="B178" s="35"/>
      <c r="C178" s="173" t="s">
        <v>442</v>
      </c>
      <c r="D178" s="173" t="s">
        <v>136</v>
      </c>
      <c r="E178" s="174" t="s">
        <v>443</v>
      </c>
      <c r="F178" s="175" t="s">
        <v>444</v>
      </c>
      <c r="G178" s="176" t="s">
        <v>306</v>
      </c>
      <c r="H178" s="177">
        <v>4</v>
      </c>
      <c r="I178" s="178"/>
      <c r="J178" s="179">
        <f t="shared" si="0"/>
        <v>0</v>
      </c>
      <c r="K178" s="175" t="s">
        <v>19</v>
      </c>
      <c r="L178" s="39"/>
      <c r="M178" s="180" t="s">
        <v>19</v>
      </c>
      <c r="N178" s="181" t="s">
        <v>47</v>
      </c>
      <c r="O178" s="64"/>
      <c r="P178" s="182">
        <f t="shared" si="1"/>
        <v>0</v>
      </c>
      <c r="Q178" s="182">
        <v>6.8360000000000004E-2</v>
      </c>
      <c r="R178" s="182">
        <f t="shared" si="2"/>
        <v>0.27344000000000002</v>
      </c>
      <c r="S178" s="182">
        <v>0</v>
      </c>
      <c r="T178" s="183">
        <f t="shared" si="3"/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4" t="s">
        <v>156</v>
      </c>
      <c r="AT178" s="184" t="s">
        <v>136</v>
      </c>
      <c r="AU178" s="184" t="s">
        <v>86</v>
      </c>
      <c r="AY178" s="17" t="s">
        <v>133</v>
      </c>
      <c r="BE178" s="185">
        <f t="shared" si="4"/>
        <v>0</v>
      </c>
      <c r="BF178" s="185">
        <f t="shared" si="5"/>
        <v>0</v>
      </c>
      <c r="BG178" s="185">
        <f t="shared" si="6"/>
        <v>0</v>
      </c>
      <c r="BH178" s="185">
        <f t="shared" si="7"/>
        <v>0</v>
      </c>
      <c r="BI178" s="185">
        <f t="shared" si="8"/>
        <v>0</v>
      </c>
      <c r="BJ178" s="17" t="s">
        <v>84</v>
      </c>
      <c r="BK178" s="185">
        <f t="shared" si="9"/>
        <v>0</v>
      </c>
      <c r="BL178" s="17" t="s">
        <v>156</v>
      </c>
      <c r="BM178" s="184" t="s">
        <v>445</v>
      </c>
    </row>
    <row r="179" spans="1:65" s="2" customFormat="1" ht="16.5" customHeight="1">
      <c r="A179" s="34"/>
      <c r="B179" s="35"/>
      <c r="C179" s="191" t="s">
        <v>446</v>
      </c>
      <c r="D179" s="191" t="s">
        <v>173</v>
      </c>
      <c r="E179" s="192" t="s">
        <v>447</v>
      </c>
      <c r="F179" s="193" t="s">
        <v>448</v>
      </c>
      <c r="G179" s="194" t="s">
        <v>139</v>
      </c>
      <c r="H179" s="195">
        <v>2</v>
      </c>
      <c r="I179" s="196"/>
      <c r="J179" s="197">
        <f t="shared" si="0"/>
        <v>0</v>
      </c>
      <c r="K179" s="193" t="s">
        <v>140</v>
      </c>
      <c r="L179" s="198"/>
      <c r="M179" s="199" t="s">
        <v>19</v>
      </c>
      <c r="N179" s="200" t="s">
        <v>47</v>
      </c>
      <c r="O179" s="64"/>
      <c r="P179" s="182">
        <f t="shared" si="1"/>
        <v>0</v>
      </c>
      <c r="Q179" s="182">
        <v>9.7999999999999997E-3</v>
      </c>
      <c r="R179" s="182">
        <f t="shared" si="2"/>
        <v>1.9599999999999999E-2</v>
      </c>
      <c r="S179" s="182">
        <v>0</v>
      </c>
      <c r="T179" s="183">
        <f t="shared" si="3"/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4" t="s">
        <v>176</v>
      </c>
      <c r="AT179" s="184" t="s">
        <v>173</v>
      </c>
      <c r="AU179" s="184" t="s">
        <v>86</v>
      </c>
      <c r="AY179" s="17" t="s">
        <v>133</v>
      </c>
      <c r="BE179" s="185">
        <f t="shared" si="4"/>
        <v>0</v>
      </c>
      <c r="BF179" s="185">
        <f t="shared" si="5"/>
        <v>0</v>
      </c>
      <c r="BG179" s="185">
        <f t="shared" si="6"/>
        <v>0</v>
      </c>
      <c r="BH179" s="185">
        <f t="shared" si="7"/>
        <v>0</v>
      </c>
      <c r="BI179" s="185">
        <f t="shared" si="8"/>
        <v>0</v>
      </c>
      <c r="BJ179" s="17" t="s">
        <v>84</v>
      </c>
      <c r="BK179" s="185">
        <f t="shared" si="9"/>
        <v>0</v>
      </c>
      <c r="BL179" s="17" t="s">
        <v>156</v>
      </c>
      <c r="BM179" s="184" t="s">
        <v>449</v>
      </c>
    </row>
    <row r="180" spans="1:65" s="2" customFormat="1" ht="16.5" customHeight="1">
      <c r="A180" s="34"/>
      <c r="B180" s="35"/>
      <c r="C180" s="191" t="s">
        <v>450</v>
      </c>
      <c r="D180" s="191" t="s">
        <v>173</v>
      </c>
      <c r="E180" s="192" t="s">
        <v>451</v>
      </c>
      <c r="F180" s="193" t="s">
        <v>452</v>
      </c>
      <c r="G180" s="194" t="s">
        <v>139</v>
      </c>
      <c r="H180" s="195">
        <v>2</v>
      </c>
      <c r="I180" s="196"/>
      <c r="J180" s="197">
        <f t="shared" si="0"/>
        <v>0</v>
      </c>
      <c r="K180" s="193" t="s">
        <v>140</v>
      </c>
      <c r="L180" s="198"/>
      <c r="M180" s="199" t="s">
        <v>19</v>
      </c>
      <c r="N180" s="200" t="s">
        <v>47</v>
      </c>
      <c r="O180" s="64"/>
      <c r="P180" s="182">
        <f t="shared" si="1"/>
        <v>0</v>
      </c>
      <c r="Q180" s="182">
        <v>1.5900000000000001E-2</v>
      </c>
      <c r="R180" s="182">
        <f t="shared" si="2"/>
        <v>3.1800000000000002E-2</v>
      </c>
      <c r="S180" s="182">
        <v>0</v>
      </c>
      <c r="T180" s="183">
        <f t="shared" si="3"/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4" t="s">
        <v>176</v>
      </c>
      <c r="AT180" s="184" t="s">
        <v>173</v>
      </c>
      <c r="AU180" s="184" t="s">
        <v>86</v>
      </c>
      <c r="AY180" s="17" t="s">
        <v>133</v>
      </c>
      <c r="BE180" s="185">
        <f t="shared" si="4"/>
        <v>0</v>
      </c>
      <c r="BF180" s="185">
        <f t="shared" si="5"/>
        <v>0</v>
      </c>
      <c r="BG180" s="185">
        <f t="shared" si="6"/>
        <v>0</v>
      </c>
      <c r="BH180" s="185">
        <f t="shared" si="7"/>
        <v>0</v>
      </c>
      <c r="BI180" s="185">
        <f t="shared" si="8"/>
        <v>0</v>
      </c>
      <c r="BJ180" s="17" t="s">
        <v>84</v>
      </c>
      <c r="BK180" s="185">
        <f t="shared" si="9"/>
        <v>0</v>
      </c>
      <c r="BL180" s="17" t="s">
        <v>156</v>
      </c>
      <c r="BM180" s="184" t="s">
        <v>453</v>
      </c>
    </row>
    <row r="181" spans="1:65" s="2" customFormat="1" ht="16.5" customHeight="1">
      <c r="A181" s="34"/>
      <c r="B181" s="35"/>
      <c r="C181" s="191" t="s">
        <v>454</v>
      </c>
      <c r="D181" s="191" t="s">
        <v>173</v>
      </c>
      <c r="E181" s="192" t="s">
        <v>455</v>
      </c>
      <c r="F181" s="193" t="s">
        <v>456</v>
      </c>
      <c r="G181" s="194" t="s">
        <v>139</v>
      </c>
      <c r="H181" s="195">
        <v>1</v>
      </c>
      <c r="I181" s="196"/>
      <c r="J181" s="197">
        <f t="shared" si="0"/>
        <v>0</v>
      </c>
      <c r="K181" s="193" t="s">
        <v>140</v>
      </c>
      <c r="L181" s="198"/>
      <c r="M181" s="199" t="s">
        <v>19</v>
      </c>
      <c r="N181" s="200" t="s">
        <v>47</v>
      </c>
      <c r="O181" s="64"/>
      <c r="P181" s="182">
        <f t="shared" si="1"/>
        <v>0</v>
      </c>
      <c r="Q181" s="182">
        <v>1.83E-2</v>
      </c>
      <c r="R181" s="182">
        <f t="shared" si="2"/>
        <v>1.83E-2</v>
      </c>
      <c r="S181" s="182">
        <v>0</v>
      </c>
      <c r="T181" s="183">
        <f t="shared" si="3"/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4" t="s">
        <v>176</v>
      </c>
      <c r="AT181" s="184" t="s">
        <v>173</v>
      </c>
      <c r="AU181" s="184" t="s">
        <v>86</v>
      </c>
      <c r="AY181" s="17" t="s">
        <v>133</v>
      </c>
      <c r="BE181" s="185">
        <f t="shared" si="4"/>
        <v>0</v>
      </c>
      <c r="BF181" s="185">
        <f t="shared" si="5"/>
        <v>0</v>
      </c>
      <c r="BG181" s="185">
        <f t="shared" si="6"/>
        <v>0</v>
      </c>
      <c r="BH181" s="185">
        <f t="shared" si="7"/>
        <v>0</v>
      </c>
      <c r="BI181" s="185">
        <f t="shared" si="8"/>
        <v>0</v>
      </c>
      <c r="BJ181" s="17" t="s">
        <v>84</v>
      </c>
      <c r="BK181" s="185">
        <f t="shared" si="9"/>
        <v>0</v>
      </c>
      <c r="BL181" s="17" t="s">
        <v>156</v>
      </c>
      <c r="BM181" s="184" t="s">
        <v>457</v>
      </c>
    </row>
    <row r="182" spans="1:65" s="2" customFormat="1" ht="16.5" customHeight="1">
      <c r="A182" s="34"/>
      <c r="B182" s="35"/>
      <c r="C182" s="191" t="s">
        <v>458</v>
      </c>
      <c r="D182" s="191" t="s">
        <v>173</v>
      </c>
      <c r="E182" s="192" t="s">
        <v>459</v>
      </c>
      <c r="F182" s="193" t="s">
        <v>460</v>
      </c>
      <c r="G182" s="194" t="s">
        <v>139</v>
      </c>
      <c r="H182" s="195">
        <v>1</v>
      </c>
      <c r="I182" s="196"/>
      <c r="J182" s="197">
        <f t="shared" si="0"/>
        <v>0</v>
      </c>
      <c r="K182" s="193" t="s">
        <v>140</v>
      </c>
      <c r="L182" s="198"/>
      <c r="M182" s="199" t="s">
        <v>19</v>
      </c>
      <c r="N182" s="200" t="s">
        <v>47</v>
      </c>
      <c r="O182" s="64"/>
      <c r="P182" s="182">
        <f t="shared" si="1"/>
        <v>0</v>
      </c>
      <c r="Q182" s="182">
        <v>0.04</v>
      </c>
      <c r="R182" s="182">
        <f t="shared" si="2"/>
        <v>0.04</v>
      </c>
      <c r="S182" s="182">
        <v>0</v>
      </c>
      <c r="T182" s="183">
        <f t="shared" si="3"/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4" t="s">
        <v>176</v>
      </c>
      <c r="AT182" s="184" t="s">
        <v>173</v>
      </c>
      <c r="AU182" s="184" t="s">
        <v>86</v>
      </c>
      <c r="AY182" s="17" t="s">
        <v>133</v>
      </c>
      <c r="BE182" s="185">
        <f t="shared" si="4"/>
        <v>0</v>
      </c>
      <c r="BF182" s="185">
        <f t="shared" si="5"/>
        <v>0</v>
      </c>
      <c r="BG182" s="185">
        <f t="shared" si="6"/>
        <v>0</v>
      </c>
      <c r="BH182" s="185">
        <f t="shared" si="7"/>
        <v>0</v>
      </c>
      <c r="BI182" s="185">
        <f t="shared" si="8"/>
        <v>0</v>
      </c>
      <c r="BJ182" s="17" t="s">
        <v>84</v>
      </c>
      <c r="BK182" s="185">
        <f t="shared" si="9"/>
        <v>0</v>
      </c>
      <c r="BL182" s="17" t="s">
        <v>156</v>
      </c>
      <c r="BM182" s="184" t="s">
        <v>461</v>
      </c>
    </row>
    <row r="183" spans="1:65" s="2" customFormat="1" ht="16.5" customHeight="1">
      <c r="A183" s="34"/>
      <c r="B183" s="35"/>
      <c r="C183" s="173" t="s">
        <v>462</v>
      </c>
      <c r="D183" s="173" t="s">
        <v>136</v>
      </c>
      <c r="E183" s="174" t="s">
        <v>463</v>
      </c>
      <c r="F183" s="175" t="s">
        <v>464</v>
      </c>
      <c r="G183" s="176" t="s">
        <v>306</v>
      </c>
      <c r="H183" s="177">
        <v>1</v>
      </c>
      <c r="I183" s="178"/>
      <c r="J183" s="179">
        <f t="shared" si="0"/>
        <v>0</v>
      </c>
      <c r="K183" s="175" t="s">
        <v>140</v>
      </c>
      <c r="L183" s="39"/>
      <c r="M183" s="180" t="s">
        <v>19</v>
      </c>
      <c r="N183" s="181" t="s">
        <v>47</v>
      </c>
      <c r="O183" s="64"/>
      <c r="P183" s="182">
        <f t="shared" si="1"/>
        <v>0</v>
      </c>
      <c r="Q183" s="182">
        <v>1.2579999999999999E-2</v>
      </c>
      <c r="R183" s="182">
        <f t="shared" si="2"/>
        <v>1.2579999999999999E-2</v>
      </c>
      <c r="S183" s="182">
        <v>0</v>
      </c>
      <c r="T183" s="183">
        <f t="shared" si="3"/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4" t="s">
        <v>156</v>
      </c>
      <c r="AT183" s="184" t="s">
        <v>136</v>
      </c>
      <c r="AU183" s="184" t="s">
        <v>86</v>
      </c>
      <c r="AY183" s="17" t="s">
        <v>133</v>
      </c>
      <c r="BE183" s="185">
        <f t="shared" si="4"/>
        <v>0</v>
      </c>
      <c r="BF183" s="185">
        <f t="shared" si="5"/>
        <v>0</v>
      </c>
      <c r="BG183" s="185">
        <f t="shared" si="6"/>
        <v>0</v>
      </c>
      <c r="BH183" s="185">
        <f t="shared" si="7"/>
        <v>0</v>
      </c>
      <c r="BI183" s="185">
        <f t="shared" si="8"/>
        <v>0</v>
      </c>
      <c r="BJ183" s="17" t="s">
        <v>84</v>
      </c>
      <c r="BK183" s="185">
        <f t="shared" si="9"/>
        <v>0</v>
      </c>
      <c r="BL183" s="17" t="s">
        <v>156</v>
      </c>
      <c r="BM183" s="184" t="s">
        <v>465</v>
      </c>
    </row>
    <row r="184" spans="1:65" s="2" customFormat="1" ht="11.25">
      <c r="A184" s="34"/>
      <c r="B184" s="35"/>
      <c r="C184" s="36"/>
      <c r="D184" s="186" t="s">
        <v>143</v>
      </c>
      <c r="E184" s="36"/>
      <c r="F184" s="187" t="s">
        <v>466</v>
      </c>
      <c r="G184" s="36"/>
      <c r="H184" s="36"/>
      <c r="I184" s="188"/>
      <c r="J184" s="36"/>
      <c r="K184" s="36"/>
      <c r="L184" s="39"/>
      <c r="M184" s="189"/>
      <c r="N184" s="190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143</v>
      </c>
      <c r="AU184" s="17" t="s">
        <v>86</v>
      </c>
    </row>
    <row r="185" spans="1:65" s="2" customFormat="1" ht="16.5" customHeight="1">
      <c r="A185" s="34"/>
      <c r="B185" s="35"/>
      <c r="C185" s="173" t="s">
        <v>467</v>
      </c>
      <c r="D185" s="173" t="s">
        <v>136</v>
      </c>
      <c r="E185" s="174" t="s">
        <v>468</v>
      </c>
      <c r="F185" s="175" t="s">
        <v>469</v>
      </c>
      <c r="G185" s="176" t="s">
        <v>306</v>
      </c>
      <c r="H185" s="177">
        <v>2</v>
      </c>
      <c r="I185" s="178"/>
      <c r="J185" s="179">
        <f>ROUND(I185*H185,2)</f>
        <v>0</v>
      </c>
      <c r="K185" s="175" t="s">
        <v>140</v>
      </c>
      <c r="L185" s="39"/>
      <c r="M185" s="180" t="s">
        <v>19</v>
      </c>
      <c r="N185" s="181" t="s">
        <v>47</v>
      </c>
      <c r="O185" s="64"/>
      <c r="P185" s="182">
        <f>O185*H185</f>
        <v>0</v>
      </c>
      <c r="Q185" s="182">
        <v>1.6930000000000001E-2</v>
      </c>
      <c r="R185" s="182">
        <f>Q185*H185</f>
        <v>3.3860000000000001E-2</v>
      </c>
      <c r="S185" s="182">
        <v>0</v>
      </c>
      <c r="T185" s="18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4" t="s">
        <v>156</v>
      </c>
      <c r="AT185" s="184" t="s">
        <v>136</v>
      </c>
      <c r="AU185" s="184" t="s">
        <v>86</v>
      </c>
      <c r="AY185" s="17" t="s">
        <v>133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7" t="s">
        <v>84</v>
      </c>
      <c r="BK185" s="185">
        <f>ROUND(I185*H185,2)</f>
        <v>0</v>
      </c>
      <c r="BL185" s="17" t="s">
        <v>156</v>
      </c>
      <c r="BM185" s="184" t="s">
        <v>470</v>
      </c>
    </row>
    <row r="186" spans="1:65" s="2" customFormat="1" ht="11.25">
      <c r="A186" s="34"/>
      <c r="B186" s="35"/>
      <c r="C186" s="36"/>
      <c r="D186" s="186" t="s">
        <v>143</v>
      </c>
      <c r="E186" s="36"/>
      <c r="F186" s="187" t="s">
        <v>471</v>
      </c>
      <c r="G186" s="36"/>
      <c r="H186" s="36"/>
      <c r="I186" s="188"/>
      <c r="J186" s="36"/>
      <c r="K186" s="36"/>
      <c r="L186" s="39"/>
      <c r="M186" s="189"/>
      <c r="N186" s="190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143</v>
      </c>
      <c r="AU186" s="17" t="s">
        <v>86</v>
      </c>
    </row>
    <row r="187" spans="1:65" s="2" customFormat="1" ht="16.5" customHeight="1">
      <c r="A187" s="34"/>
      <c r="B187" s="35"/>
      <c r="C187" s="173" t="s">
        <v>472</v>
      </c>
      <c r="D187" s="173" t="s">
        <v>136</v>
      </c>
      <c r="E187" s="174" t="s">
        <v>473</v>
      </c>
      <c r="F187" s="175" t="s">
        <v>474</v>
      </c>
      <c r="G187" s="176" t="s">
        <v>306</v>
      </c>
      <c r="H187" s="177">
        <v>1</v>
      </c>
      <c r="I187" s="178"/>
      <c r="J187" s="179">
        <f>ROUND(I187*H187,2)</f>
        <v>0</v>
      </c>
      <c r="K187" s="175" t="s">
        <v>140</v>
      </c>
      <c r="L187" s="39"/>
      <c r="M187" s="180" t="s">
        <v>19</v>
      </c>
      <c r="N187" s="181" t="s">
        <v>47</v>
      </c>
      <c r="O187" s="64"/>
      <c r="P187" s="182">
        <f>O187*H187</f>
        <v>0</v>
      </c>
      <c r="Q187" s="182">
        <v>2.121E-2</v>
      </c>
      <c r="R187" s="182">
        <f>Q187*H187</f>
        <v>2.121E-2</v>
      </c>
      <c r="S187" s="182">
        <v>0</v>
      </c>
      <c r="T187" s="18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4" t="s">
        <v>156</v>
      </c>
      <c r="AT187" s="184" t="s">
        <v>136</v>
      </c>
      <c r="AU187" s="184" t="s">
        <v>86</v>
      </c>
      <c r="AY187" s="17" t="s">
        <v>133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17" t="s">
        <v>84</v>
      </c>
      <c r="BK187" s="185">
        <f>ROUND(I187*H187,2)</f>
        <v>0</v>
      </c>
      <c r="BL187" s="17" t="s">
        <v>156</v>
      </c>
      <c r="BM187" s="184" t="s">
        <v>475</v>
      </c>
    </row>
    <row r="188" spans="1:65" s="2" customFormat="1" ht="11.25">
      <c r="A188" s="34"/>
      <c r="B188" s="35"/>
      <c r="C188" s="36"/>
      <c r="D188" s="186" t="s">
        <v>143</v>
      </c>
      <c r="E188" s="36"/>
      <c r="F188" s="187" t="s">
        <v>476</v>
      </c>
      <c r="G188" s="36"/>
      <c r="H188" s="36"/>
      <c r="I188" s="188"/>
      <c r="J188" s="36"/>
      <c r="K188" s="36"/>
      <c r="L188" s="39"/>
      <c r="M188" s="189"/>
      <c r="N188" s="190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143</v>
      </c>
      <c r="AU188" s="17" t="s">
        <v>86</v>
      </c>
    </row>
    <row r="189" spans="1:65" s="2" customFormat="1" ht="16.5" customHeight="1">
      <c r="A189" s="34"/>
      <c r="B189" s="35"/>
      <c r="C189" s="173" t="s">
        <v>477</v>
      </c>
      <c r="D189" s="173" t="s">
        <v>136</v>
      </c>
      <c r="E189" s="174" t="s">
        <v>478</v>
      </c>
      <c r="F189" s="175" t="s">
        <v>479</v>
      </c>
      <c r="G189" s="176" t="s">
        <v>306</v>
      </c>
      <c r="H189" s="177">
        <v>1</v>
      </c>
      <c r="I189" s="178"/>
      <c r="J189" s="179">
        <f>ROUND(I189*H189,2)</f>
        <v>0</v>
      </c>
      <c r="K189" s="175" t="s">
        <v>140</v>
      </c>
      <c r="L189" s="39"/>
      <c r="M189" s="180" t="s">
        <v>19</v>
      </c>
      <c r="N189" s="181" t="s">
        <v>47</v>
      </c>
      <c r="O189" s="64"/>
      <c r="P189" s="182">
        <f>O189*H189</f>
        <v>0</v>
      </c>
      <c r="Q189" s="182">
        <v>3.7859999999999998E-2</v>
      </c>
      <c r="R189" s="182">
        <f>Q189*H189</f>
        <v>3.7859999999999998E-2</v>
      </c>
      <c r="S189" s="182">
        <v>0</v>
      </c>
      <c r="T189" s="183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4" t="s">
        <v>156</v>
      </c>
      <c r="AT189" s="184" t="s">
        <v>136</v>
      </c>
      <c r="AU189" s="184" t="s">
        <v>86</v>
      </c>
      <c r="AY189" s="17" t="s">
        <v>133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17" t="s">
        <v>84</v>
      </c>
      <c r="BK189" s="185">
        <f>ROUND(I189*H189,2)</f>
        <v>0</v>
      </c>
      <c r="BL189" s="17" t="s">
        <v>156</v>
      </c>
      <c r="BM189" s="184" t="s">
        <v>480</v>
      </c>
    </row>
    <row r="190" spans="1:65" s="2" customFormat="1" ht="11.25">
      <c r="A190" s="34"/>
      <c r="B190" s="35"/>
      <c r="C190" s="36"/>
      <c r="D190" s="186" t="s">
        <v>143</v>
      </c>
      <c r="E190" s="36"/>
      <c r="F190" s="187" t="s">
        <v>481</v>
      </c>
      <c r="G190" s="36"/>
      <c r="H190" s="36"/>
      <c r="I190" s="188"/>
      <c r="J190" s="36"/>
      <c r="K190" s="36"/>
      <c r="L190" s="39"/>
      <c r="M190" s="189"/>
      <c r="N190" s="190"/>
      <c r="O190" s="64"/>
      <c r="P190" s="64"/>
      <c r="Q190" s="64"/>
      <c r="R190" s="64"/>
      <c r="S190" s="64"/>
      <c r="T190" s="65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143</v>
      </c>
      <c r="AU190" s="17" t="s">
        <v>86</v>
      </c>
    </row>
    <row r="191" spans="1:65" s="2" customFormat="1" ht="16.5" customHeight="1">
      <c r="A191" s="34"/>
      <c r="B191" s="35"/>
      <c r="C191" s="173" t="s">
        <v>482</v>
      </c>
      <c r="D191" s="173" t="s">
        <v>136</v>
      </c>
      <c r="E191" s="174" t="s">
        <v>483</v>
      </c>
      <c r="F191" s="175" t="s">
        <v>484</v>
      </c>
      <c r="G191" s="176" t="s">
        <v>139</v>
      </c>
      <c r="H191" s="177">
        <v>4</v>
      </c>
      <c r="I191" s="178"/>
      <c r="J191" s="179">
        <f>ROUND(I191*H191,2)</f>
        <v>0</v>
      </c>
      <c r="K191" s="175" t="s">
        <v>140</v>
      </c>
      <c r="L191" s="39"/>
      <c r="M191" s="180" t="s">
        <v>19</v>
      </c>
      <c r="N191" s="181" t="s">
        <v>47</v>
      </c>
      <c r="O191" s="64"/>
      <c r="P191" s="182">
        <f>O191*H191</f>
        <v>0</v>
      </c>
      <c r="Q191" s="182">
        <v>6.0000000000000002E-5</v>
      </c>
      <c r="R191" s="182">
        <f>Q191*H191</f>
        <v>2.4000000000000001E-4</v>
      </c>
      <c r="S191" s="182">
        <v>1.1000000000000001E-3</v>
      </c>
      <c r="T191" s="183">
        <f>S191*H191</f>
        <v>4.4000000000000003E-3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4" t="s">
        <v>156</v>
      </c>
      <c r="AT191" s="184" t="s">
        <v>136</v>
      </c>
      <c r="AU191" s="184" t="s">
        <v>86</v>
      </c>
      <c r="AY191" s="17" t="s">
        <v>133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17" t="s">
        <v>84</v>
      </c>
      <c r="BK191" s="185">
        <f>ROUND(I191*H191,2)</f>
        <v>0</v>
      </c>
      <c r="BL191" s="17" t="s">
        <v>156</v>
      </c>
      <c r="BM191" s="184" t="s">
        <v>485</v>
      </c>
    </row>
    <row r="192" spans="1:65" s="2" customFormat="1" ht="11.25">
      <c r="A192" s="34"/>
      <c r="B192" s="35"/>
      <c r="C192" s="36"/>
      <c r="D192" s="186" t="s">
        <v>143</v>
      </c>
      <c r="E192" s="36"/>
      <c r="F192" s="187" t="s">
        <v>486</v>
      </c>
      <c r="G192" s="36"/>
      <c r="H192" s="36"/>
      <c r="I192" s="188"/>
      <c r="J192" s="36"/>
      <c r="K192" s="36"/>
      <c r="L192" s="39"/>
      <c r="M192" s="189"/>
      <c r="N192" s="190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143</v>
      </c>
      <c r="AU192" s="17" t="s">
        <v>86</v>
      </c>
    </row>
    <row r="193" spans="1:65" s="2" customFormat="1" ht="16.5" customHeight="1">
      <c r="A193" s="34"/>
      <c r="B193" s="35"/>
      <c r="C193" s="173" t="s">
        <v>487</v>
      </c>
      <c r="D193" s="173" t="s">
        <v>136</v>
      </c>
      <c r="E193" s="174" t="s">
        <v>488</v>
      </c>
      <c r="F193" s="175" t="s">
        <v>489</v>
      </c>
      <c r="G193" s="176" t="s">
        <v>139</v>
      </c>
      <c r="H193" s="177">
        <v>50</v>
      </c>
      <c r="I193" s="178"/>
      <c r="J193" s="179">
        <f>ROUND(I193*H193,2)</f>
        <v>0</v>
      </c>
      <c r="K193" s="175" t="s">
        <v>140</v>
      </c>
      <c r="L193" s="39"/>
      <c r="M193" s="180" t="s">
        <v>19</v>
      </c>
      <c r="N193" s="181" t="s">
        <v>47</v>
      </c>
      <c r="O193" s="64"/>
      <c r="P193" s="182">
        <f>O193*H193</f>
        <v>0</v>
      </c>
      <c r="Q193" s="182">
        <v>2.4000000000000001E-4</v>
      </c>
      <c r="R193" s="182">
        <f>Q193*H193</f>
        <v>1.2E-2</v>
      </c>
      <c r="S193" s="182">
        <v>0</v>
      </c>
      <c r="T193" s="18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4" t="s">
        <v>156</v>
      </c>
      <c r="AT193" s="184" t="s">
        <v>136</v>
      </c>
      <c r="AU193" s="184" t="s">
        <v>86</v>
      </c>
      <c r="AY193" s="17" t="s">
        <v>133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7" t="s">
        <v>84</v>
      </c>
      <c r="BK193" s="185">
        <f>ROUND(I193*H193,2)</f>
        <v>0</v>
      </c>
      <c r="BL193" s="17" t="s">
        <v>156</v>
      </c>
      <c r="BM193" s="184" t="s">
        <v>490</v>
      </c>
    </row>
    <row r="194" spans="1:65" s="2" customFormat="1" ht="11.25">
      <c r="A194" s="34"/>
      <c r="B194" s="35"/>
      <c r="C194" s="36"/>
      <c r="D194" s="186" t="s">
        <v>143</v>
      </c>
      <c r="E194" s="36"/>
      <c r="F194" s="187" t="s">
        <v>491</v>
      </c>
      <c r="G194" s="36"/>
      <c r="H194" s="36"/>
      <c r="I194" s="188"/>
      <c r="J194" s="36"/>
      <c r="K194" s="36"/>
      <c r="L194" s="39"/>
      <c r="M194" s="189"/>
      <c r="N194" s="190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143</v>
      </c>
      <c r="AU194" s="17" t="s">
        <v>86</v>
      </c>
    </row>
    <row r="195" spans="1:65" s="2" customFormat="1" ht="16.5" customHeight="1">
      <c r="A195" s="34"/>
      <c r="B195" s="35"/>
      <c r="C195" s="173" t="s">
        <v>492</v>
      </c>
      <c r="D195" s="173" t="s">
        <v>136</v>
      </c>
      <c r="E195" s="174" t="s">
        <v>493</v>
      </c>
      <c r="F195" s="175" t="s">
        <v>494</v>
      </c>
      <c r="G195" s="176" t="s">
        <v>139</v>
      </c>
      <c r="H195" s="177">
        <v>1</v>
      </c>
      <c r="I195" s="178"/>
      <c r="J195" s="179">
        <f>ROUND(I195*H195,2)</f>
        <v>0</v>
      </c>
      <c r="K195" s="175" t="s">
        <v>140</v>
      </c>
      <c r="L195" s="39"/>
      <c r="M195" s="180" t="s">
        <v>19</v>
      </c>
      <c r="N195" s="181" t="s">
        <v>47</v>
      </c>
      <c r="O195" s="64"/>
      <c r="P195" s="182">
        <f>O195*H195</f>
        <v>0</v>
      </c>
      <c r="Q195" s="182">
        <v>5.2999999999999998E-4</v>
      </c>
      <c r="R195" s="182">
        <f>Q195*H195</f>
        <v>5.2999999999999998E-4</v>
      </c>
      <c r="S195" s="182">
        <v>0</v>
      </c>
      <c r="T195" s="183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4" t="s">
        <v>156</v>
      </c>
      <c r="AT195" s="184" t="s">
        <v>136</v>
      </c>
      <c r="AU195" s="184" t="s">
        <v>86</v>
      </c>
      <c r="AY195" s="17" t="s">
        <v>133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17" t="s">
        <v>84</v>
      </c>
      <c r="BK195" s="185">
        <f>ROUND(I195*H195,2)</f>
        <v>0</v>
      </c>
      <c r="BL195" s="17" t="s">
        <v>156</v>
      </c>
      <c r="BM195" s="184" t="s">
        <v>495</v>
      </c>
    </row>
    <row r="196" spans="1:65" s="2" customFormat="1" ht="11.25">
      <c r="A196" s="34"/>
      <c r="B196" s="35"/>
      <c r="C196" s="36"/>
      <c r="D196" s="186" t="s">
        <v>143</v>
      </c>
      <c r="E196" s="36"/>
      <c r="F196" s="187" t="s">
        <v>496</v>
      </c>
      <c r="G196" s="36"/>
      <c r="H196" s="36"/>
      <c r="I196" s="188"/>
      <c r="J196" s="36"/>
      <c r="K196" s="36"/>
      <c r="L196" s="39"/>
      <c r="M196" s="189"/>
      <c r="N196" s="190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143</v>
      </c>
      <c r="AU196" s="17" t="s">
        <v>86</v>
      </c>
    </row>
    <row r="197" spans="1:65" s="2" customFormat="1" ht="16.5" customHeight="1">
      <c r="A197" s="34"/>
      <c r="B197" s="35"/>
      <c r="C197" s="173" t="s">
        <v>497</v>
      </c>
      <c r="D197" s="173" t="s">
        <v>136</v>
      </c>
      <c r="E197" s="174" t="s">
        <v>498</v>
      </c>
      <c r="F197" s="175" t="s">
        <v>499</v>
      </c>
      <c r="G197" s="176" t="s">
        <v>139</v>
      </c>
      <c r="H197" s="177">
        <v>1</v>
      </c>
      <c r="I197" s="178"/>
      <c r="J197" s="179">
        <f>ROUND(I197*H197,2)</f>
        <v>0</v>
      </c>
      <c r="K197" s="175" t="s">
        <v>140</v>
      </c>
      <c r="L197" s="39"/>
      <c r="M197" s="180" t="s">
        <v>19</v>
      </c>
      <c r="N197" s="181" t="s">
        <v>47</v>
      </c>
      <c r="O197" s="64"/>
      <c r="P197" s="182">
        <f>O197*H197</f>
        <v>0</v>
      </c>
      <c r="Q197" s="182">
        <v>6.9999999999999999E-4</v>
      </c>
      <c r="R197" s="182">
        <f>Q197*H197</f>
        <v>6.9999999999999999E-4</v>
      </c>
      <c r="S197" s="182">
        <v>0</v>
      </c>
      <c r="T197" s="18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4" t="s">
        <v>156</v>
      </c>
      <c r="AT197" s="184" t="s">
        <v>136</v>
      </c>
      <c r="AU197" s="184" t="s">
        <v>86</v>
      </c>
      <c r="AY197" s="17" t="s">
        <v>133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17" t="s">
        <v>84</v>
      </c>
      <c r="BK197" s="185">
        <f>ROUND(I197*H197,2)</f>
        <v>0</v>
      </c>
      <c r="BL197" s="17" t="s">
        <v>156</v>
      </c>
      <c r="BM197" s="184" t="s">
        <v>500</v>
      </c>
    </row>
    <row r="198" spans="1:65" s="2" customFormat="1" ht="11.25">
      <c r="A198" s="34"/>
      <c r="B198" s="35"/>
      <c r="C198" s="36"/>
      <c r="D198" s="186" t="s">
        <v>143</v>
      </c>
      <c r="E198" s="36"/>
      <c r="F198" s="187" t="s">
        <v>501</v>
      </c>
      <c r="G198" s="36"/>
      <c r="H198" s="36"/>
      <c r="I198" s="188"/>
      <c r="J198" s="36"/>
      <c r="K198" s="36"/>
      <c r="L198" s="39"/>
      <c r="M198" s="189"/>
      <c r="N198" s="190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143</v>
      </c>
      <c r="AU198" s="17" t="s">
        <v>86</v>
      </c>
    </row>
    <row r="199" spans="1:65" s="2" customFormat="1" ht="16.5" customHeight="1">
      <c r="A199" s="34"/>
      <c r="B199" s="35"/>
      <c r="C199" s="173" t="s">
        <v>502</v>
      </c>
      <c r="D199" s="173" t="s">
        <v>136</v>
      </c>
      <c r="E199" s="174" t="s">
        <v>503</v>
      </c>
      <c r="F199" s="175" t="s">
        <v>504</v>
      </c>
      <c r="G199" s="176" t="s">
        <v>139</v>
      </c>
      <c r="H199" s="177">
        <v>1</v>
      </c>
      <c r="I199" s="178"/>
      <c r="J199" s="179">
        <f>ROUND(I199*H199,2)</f>
        <v>0</v>
      </c>
      <c r="K199" s="175" t="s">
        <v>140</v>
      </c>
      <c r="L199" s="39"/>
      <c r="M199" s="180" t="s">
        <v>19</v>
      </c>
      <c r="N199" s="181" t="s">
        <v>47</v>
      </c>
      <c r="O199" s="64"/>
      <c r="P199" s="182">
        <f>O199*H199</f>
        <v>0</v>
      </c>
      <c r="Q199" s="182">
        <v>7.7999999999999999E-4</v>
      </c>
      <c r="R199" s="182">
        <f>Q199*H199</f>
        <v>7.7999999999999999E-4</v>
      </c>
      <c r="S199" s="182">
        <v>0</v>
      </c>
      <c r="T199" s="18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4" t="s">
        <v>156</v>
      </c>
      <c r="AT199" s="184" t="s">
        <v>136</v>
      </c>
      <c r="AU199" s="184" t="s">
        <v>86</v>
      </c>
      <c r="AY199" s="17" t="s">
        <v>133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7" t="s">
        <v>84</v>
      </c>
      <c r="BK199" s="185">
        <f>ROUND(I199*H199,2)</f>
        <v>0</v>
      </c>
      <c r="BL199" s="17" t="s">
        <v>156</v>
      </c>
      <c r="BM199" s="184" t="s">
        <v>505</v>
      </c>
    </row>
    <row r="200" spans="1:65" s="2" customFormat="1" ht="11.25">
      <c r="A200" s="34"/>
      <c r="B200" s="35"/>
      <c r="C200" s="36"/>
      <c r="D200" s="186" t="s">
        <v>143</v>
      </c>
      <c r="E200" s="36"/>
      <c r="F200" s="187" t="s">
        <v>506</v>
      </c>
      <c r="G200" s="36"/>
      <c r="H200" s="36"/>
      <c r="I200" s="188"/>
      <c r="J200" s="36"/>
      <c r="K200" s="36"/>
      <c r="L200" s="39"/>
      <c r="M200" s="189"/>
      <c r="N200" s="190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143</v>
      </c>
      <c r="AU200" s="17" t="s">
        <v>86</v>
      </c>
    </row>
    <row r="201" spans="1:65" s="2" customFormat="1" ht="16.5" customHeight="1">
      <c r="A201" s="34"/>
      <c r="B201" s="35"/>
      <c r="C201" s="173" t="s">
        <v>507</v>
      </c>
      <c r="D201" s="173" t="s">
        <v>136</v>
      </c>
      <c r="E201" s="174" t="s">
        <v>508</v>
      </c>
      <c r="F201" s="175" t="s">
        <v>509</v>
      </c>
      <c r="G201" s="176" t="s">
        <v>139</v>
      </c>
      <c r="H201" s="177">
        <v>2</v>
      </c>
      <c r="I201" s="178"/>
      <c r="J201" s="179">
        <f>ROUND(I201*H201,2)</f>
        <v>0</v>
      </c>
      <c r="K201" s="175" t="s">
        <v>140</v>
      </c>
      <c r="L201" s="39"/>
      <c r="M201" s="180" t="s">
        <v>19</v>
      </c>
      <c r="N201" s="181" t="s">
        <v>47</v>
      </c>
      <c r="O201" s="64"/>
      <c r="P201" s="182">
        <f>O201*H201</f>
        <v>0</v>
      </c>
      <c r="Q201" s="182">
        <v>3.6000000000000002E-4</v>
      </c>
      <c r="R201" s="182">
        <f>Q201*H201</f>
        <v>7.2000000000000005E-4</v>
      </c>
      <c r="S201" s="182">
        <v>0</v>
      </c>
      <c r="T201" s="183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4" t="s">
        <v>156</v>
      </c>
      <c r="AT201" s="184" t="s">
        <v>136</v>
      </c>
      <c r="AU201" s="184" t="s">
        <v>86</v>
      </c>
      <c r="AY201" s="17" t="s">
        <v>133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17" t="s">
        <v>84</v>
      </c>
      <c r="BK201" s="185">
        <f>ROUND(I201*H201,2)</f>
        <v>0</v>
      </c>
      <c r="BL201" s="17" t="s">
        <v>156</v>
      </c>
      <c r="BM201" s="184" t="s">
        <v>510</v>
      </c>
    </row>
    <row r="202" spans="1:65" s="2" customFormat="1" ht="11.25">
      <c r="A202" s="34"/>
      <c r="B202" s="35"/>
      <c r="C202" s="36"/>
      <c r="D202" s="186" t="s">
        <v>143</v>
      </c>
      <c r="E202" s="36"/>
      <c r="F202" s="187" t="s">
        <v>511</v>
      </c>
      <c r="G202" s="36"/>
      <c r="H202" s="36"/>
      <c r="I202" s="188"/>
      <c r="J202" s="36"/>
      <c r="K202" s="36"/>
      <c r="L202" s="39"/>
      <c r="M202" s="189"/>
      <c r="N202" s="190"/>
      <c r="O202" s="64"/>
      <c r="P202" s="64"/>
      <c r="Q202" s="64"/>
      <c r="R202" s="64"/>
      <c r="S202" s="64"/>
      <c r="T202" s="65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143</v>
      </c>
      <c r="AU202" s="17" t="s">
        <v>86</v>
      </c>
    </row>
    <row r="203" spans="1:65" s="2" customFormat="1" ht="16.5" customHeight="1">
      <c r="A203" s="34"/>
      <c r="B203" s="35"/>
      <c r="C203" s="173" t="s">
        <v>512</v>
      </c>
      <c r="D203" s="173" t="s">
        <v>136</v>
      </c>
      <c r="E203" s="174" t="s">
        <v>513</v>
      </c>
      <c r="F203" s="175" t="s">
        <v>514</v>
      </c>
      <c r="G203" s="176" t="s">
        <v>139</v>
      </c>
      <c r="H203" s="177">
        <v>21</v>
      </c>
      <c r="I203" s="178"/>
      <c r="J203" s="179">
        <f>ROUND(I203*H203,2)</f>
        <v>0</v>
      </c>
      <c r="K203" s="175" t="s">
        <v>140</v>
      </c>
      <c r="L203" s="39"/>
      <c r="M203" s="180" t="s">
        <v>19</v>
      </c>
      <c r="N203" s="181" t="s">
        <v>47</v>
      </c>
      <c r="O203" s="64"/>
      <c r="P203" s="182">
        <f>O203*H203</f>
        <v>0</v>
      </c>
      <c r="Q203" s="182">
        <v>2.2000000000000001E-4</v>
      </c>
      <c r="R203" s="182">
        <f>Q203*H203</f>
        <v>4.62E-3</v>
      </c>
      <c r="S203" s="182">
        <v>0</v>
      </c>
      <c r="T203" s="183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4" t="s">
        <v>156</v>
      </c>
      <c r="AT203" s="184" t="s">
        <v>136</v>
      </c>
      <c r="AU203" s="184" t="s">
        <v>86</v>
      </c>
      <c r="AY203" s="17" t="s">
        <v>133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17" t="s">
        <v>84</v>
      </c>
      <c r="BK203" s="185">
        <f>ROUND(I203*H203,2)</f>
        <v>0</v>
      </c>
      <c r="BL203" s="17" t="s">
        <v>156</v>
      </c>
      <c r="BM203" s="184" t="s">
        <v>515</v>
      </c>
    </row>
    <row r="204" spans="1:65" s="2" customFormat="1" ht="11.25">
      <c r="A204" s="34"/>
      <c r="B204" s="35"/>
      <c r="C204" s="36"/>
      <c r="D204" s="186" t="s">
        <v>143</v>
      </c>
      <c r="E204" s="36"/>
      <c r="F204" s="187" t="s">
        <v>516</v>
      </c>
      <c r="G204" s="36"/>
      <c r="H204" s="36"/>
      <c r="I204" s="188"/>
      <c r="J204" s="36"/>
      <c r="K204" s="36"/>
      <c r="L204" s="39"/>
      <c r="M204" s="189"/>
      <c r="N204" s="190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143</v>
      </c>
      <c r="AU204" s="17" t="s">
        <v>86</v>
      </c>
    </row>
    <row r="205" spans="1:65" s="2" customFormat="1" ht="21.75" customHeight="1">
      <c r="A205" s="34"/>
      <c r="B205" s="35"/>
      <c r="C205" s="173" t="s">
        <v>517</v>
      </c>
      <c r="D205" s="173" t="s">
        <v>136</v>
      </c>
      <c r="E205" s="174" t="s">
        <v>518</v>
      </c>
      <c r="F205" s="175" t="s">
        <v>519</v>
      </c>
      <c r="G205" s="176" t="s">
        <v>139</v>
      </c>
      <c r="H205" s="177">
        <v>1</v>
      </c>
      <c r="I205" s="178"/>
      <c r="J205" s="179">
        <f>ROUND(I205*H205,2)</f>
        <v>0</v>
      </c>
      <c r="K205" s="175" t="s">
        <v>140</v>
      </c>
      <c r="L205" s="39"/>
      <c r="M205" s="180" t="s">
        <v>19</v>
      </c>
      <c r="N205" s="181" t="s">
        <v>47</v>
      </c>
      <c r="O205" s="64"/>
      <c r="P205" s="182">
        <f>O205*H205</f>
        <v>0</v>
      </c>
      <c r="Q205" s="182">
        <v>5.6999999999999998E-4</v>
      </c>
      <c r="R205" s="182">
        <f>Q205*H205</f>
        <v>5.6999999999999998E-4</v>
      </c>
      <c r="S205" s="182">
        <v>0</v>
      </c>
      <c r="T205" s="183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4" t="s">
        <v>156</v>
      </c>
      <c r="AT205" s="184" t="s">
        <v>136</v>
      </c>
      <c r="AU205" s="184" t="s">
        <v>86</v>
      </c>
      <c r="AY205" s="17" t="s">
        <v>133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17" t="s">
        <v>84</v>
      </c>
      <c r="BK205" s="185">
        <f>ROUND(I205*H205,2)</f>
        <v>0</v>
      </c>
      <c r="BL205" s="17" t="s">
        <v>156</v>
      </c>
      <c r="BM205" s="184" t="s">
        <v>520</v>
      </c>
    </row>
    <row r="206" spans="1:65" s="2" customFormat="1" ht="11.25">
      <c r="A206" s="34"/>
      <c r="B206" s="35"/>
      <c r="C206" s="36"/>
      <c r="D206" s="186" t="s">
        <v>143</v>
      </c>
      <c r="E206" s="36"/>
      <c r="F206" s="187" t="s">
        <v>521</v>
      </c>
      <c r="G206" s="36"/>
      <c r="H206" s="36"/>
      <c r="I206" s="188"/>
      <c r="J206" s="36"/>
      <c r="K206" s="36"/>
      <c r="L206" s="39"/>
      <c r="M206" s="189"/>
      <c r="N206" s="190"/>
      <c r="O206" s="64"/>
      <c r="P206" s="64"/>
      <c r="Q206" s="64"/>
      <c r="R206" s="64"/>
      <c r="S206" s="64"/>
      <c r="T206" s="65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143</v>
      </c>
      <c r="AU206" s="17" t="s">
        <v>86</v>
      </c>
    </row>
    <row r="207" spans="1:65" s="2" customFormat="1" ht="21.75" customHeight="1">
      <c r="A207" s="34"/>
      <c r="B207" s="35"/>
      <c r="C207" s="173" t="s">
        <v>522</v>
      </c>
      <c r="D207" s="173" t="s">
        <v>136</v>
      </c>
      <c r="E207" s="174" t="s">
        <v>523</v>
      </c>
      <c r="F207" s="175" t="s">
        <v>524</v>
      </c>
      <c r="G207" s="176" t="s">
        <v>139</v>
      </c>
      <c r="H207" s="177">
        <v>1</v>
      </c>
      <c r="I207" s="178"/>
      <c r="J207" s="179">
        <f>ROUND(I207*H207,2)</f>
        <v>0</v>
      </c>
      <c r="K207" s="175" t="s">
        <v>140</v>
      </c>
      <c r="L207" s="39"/>
      <c r="M207" s="180" t="s">
        <v>19</v>
      </c>
      <c r="N207" s="181" t="s">
        <v>47</v>
      </c>
      <c r="O207" s="64"/>
      <c r="P207" s="182">
        <f>O207*H207</f>
        <v>0</v>
      </c>
      <c r="Q207" s="182">
        <v>1.24E-3</v>
      </c>
      <c r="R207" s="182">
        <f>Q207*H207</f>
        <v>1.24E-3</v>
      </c>
      <c r="S207" s="182">
        <v>0</v>
      </c>
      <c r="T207" s="183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4" t="s">
        <v>156</v>
      </c>
      <c r="AT207" s="184" t="s">
        <v>136</v>
      </c>
      <c r="AU207" s="184" t="s">
        <v>86</v>
      </c>
      <c r="AY207" s="17" t="s">
        <v>133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17" t="s">
        <v>84</v>
      </c>
      <c r="BK207" s="185">
        <f>ROUND(I207*H207,2)</f>
        <v>0</v>
      </c>
      <c r="BL207" s="17" t="s">
        <v>156</v>
      </c>
      <c r="BM207" s="184" t="s">
        <v>525</v>
      </c>
    </row>
    <row r="208" spans="1:65" s="2" customFormat="1" ht="11.25">
      <c r="A208" s="34"/>
      <c r="B208" s="35"/>
      <c r="C208" s="36"/>
      <c r="D208" s="186" t="s">
        <v>143</v>
      </c>
      <c r="E208" s="36"/>
      <c r="F208" s="187" t="s">
        <v>526</v>
      </c>
      <c r="G208" s="36"/>
      <c r="H208" s="36"/>
      <c r="I208" s="188"/>
      <c r="J208" s="36"/>
      <c r="K208" s="36"/>
      <c r="L208" s="39"/>
      <c r="M208" s="189"/>
      <c r="N208" s="190"/>
      <c r="O208" s="64"/>
      <c r="P208" s="64"/>
      <c r="Q208" s="64"/>
      <c r="R208" s="64"/>
      <c r="S208" s="64"/>
      <c r="T208" s="65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143</v>
      </c>
      <c r="AU208" s="17" t="s">
        <v>86</v>
      </c>
    </row>
    <row r="209" spans="1:65" s="2" customFormat="1" ht="21.75" customHeight="1">
      <c r="A209" s="34"/>
      <c r="B209" s="35"/>
      <c r="C209" s="173" t="s">
        <v>527</v>
      </c>
      <c r="D209" s="173" t="s">
        <v>136</v>
      </c>
      <c r="E209" s="174" t="s">
        <v>528</v>
      </c>
      <c r="F209" s="175" t="s">
        <v>529</v>
      </c>
      <c r="G209" s="176" t="s">
        <v>139</v>
      </c>
      <c r="H209" s="177">
        <v>1</v>
      </c>
      <c r="I209" s="178"/>
      <c r="J209" s="179">
        <f>ROUND(I209*H209,2)</f>
        <v>0</v>
      </c>
      <c r="K209" s="175" t="s">
        <v>140</v>
      </c>
      <c r="L209" s="39"/>
      <c r="M209" s="180" t="s">
        <v>19</v>
      </c>
      <c r="N209" s="181" t="s">
        <v>47</v>
      </c>
      <c r="O209" s="64"/>
      <c r="P209" s="182">
        <f>O209*H209</f>
        <v>0</v>
      </c>
      <c r="Q209" s="182">
        <v>1.73E-3</v>
      </c>
      <c r="R209" s="182">
        <f>Q209*H209</f>
        <v>1.73E-3</v>
      </c>
      <c r="S209" s="182">
        <v>0</v>
      </c>
      <c r="T209" s="183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4" t="s">
        <v>156</v>
      </c>
      <c r="AT209" s="184" t="s">
        <v>136</v>
      </c>
      <c r="AU209" s="184" t="s">
        <v>86</v>
      </c>
      <c r="AY209" s="17" t="s">
        <v>133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17" t="s">
        <v>84</v>
      </c>
      <c r="BK209" s="185">
        <f>ROUND(I209*H209,2)</f>
        <v>0</v>
      </c>
      <c r="BL209" s="17" t="s">
        <v>156</v>
      </c>
      <c r="BM209" s="184" t="s">
        <v>530</v>
      </c>
    </row>
    <row r="210" spans="1:65" s="2" customFormat="1" ht="11.25">
      <c r="A210" s="34"/>
      <c r="B210" s="35"/>
      <c r="C210" s="36"/>
      <c r="D210" s="186" t="s">
        <v>143</v>
      </c>
      <c r="E210" s="36"/>
      <c r="F210" s="187" t="s">
        <v>531</v>
      </c>
      <c r="G210" s="36"/>
      <c r="H210" s="36"/>
      <c r="I210" s="188"/>
      <c r="J210" s="36"/>
      <c r="K210" s="36"/>
      <c r="L210" s="39"/>
      <c r="M210" s="189"/>
      <c r="N210" s="190"/>
      <c r="O210" s="64"/>
      <c r="P210" s="64"/>
      <c r="Q210" s="64"/>
      <c r="R210" s="64"/>
      <c r="S210" s="64"/>
      <c r="T210" s="65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143</v>
      </c>
      <c r="AU210" s="17" t="s">
        <v>86</v>
      </c>
    </row>
    <row r="211" spans="1:65" s="2" customFormat="1" ht="16.5" customHeight="1">
      <c r="A211" s="34"/>
      <c r="B211" s="35"/>
      <c r="C211" s="173" t="s">
        <v>532</v>
      </c>
      <c r="D211" s="173" t="s">
        <v>136</v>
      </c>
      <c r="E211" s="174" t="s">
        <v>533</v>
      </c>
      <c r="F211" s="175" t="s">
        <v>534</v>
      </c>
      <c r="G211" s="176" t="s">
        <v>139</v>
      </c>
      <c r="H211" s="177">
        <v>4</v>
      </c>
      <c r="I211" s="178"/>
      <c r="J211" s="179">
        <f>ROUND(I211*H211,2)</f>
        <v>0</v>
      </c>
      <c r="K211" s="175" t="s">
        <v>140</v>
      </c>
      <c r="L211" s="39"/>
      <c r="M211" s="180" t="s">
        <v>19</v>
      </c>
      <c r="N211" s="181" t="s">
        <v>47</v>
      </c>
      <c r="O211" s="64"/>
      <c r="P211" s="182">
        <f>O211*H211</f>
        <v>0</v>
      </c>
      <c r="Q211" s="182">
        <v>5.0000000000000001E-4</v>
      </c>
      <c r="R211" s="182">
        <f>Q211*H211</f>
        <v>2E-3</v>
      </c>
      <c r="S211" s="182">
        <v>0</v>
      </c>
      <c r="T211" s="183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4" t="s">
        <v>156</v>
      </c>
      <c r="AT211" s="184" t="s">
        <v>136</v>
      </c>
      <c r="AU211" s="184" t="s">
        <v>86</v>
      </c>
      <c r="AY211" s="17" t="s">
        <v>133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17" t="s">
        <v>84</v>
      </c>
      <c r="BK211" s="185">
        <f>ROUND(I211*H211,2)</f>
        <v>0</v>
      </c>
      <c r="BL211" s="17" t="s">
        <v>156</v>
      </c>
      <c r="BM211" s="184" t="s">
        <v>535</v>
      </c>
    </row>
    <row r="212" spans="1:65" s="2" customFormat="1" ht="11.25">
      <c r="A212" s="34"/>
      <c r="B212" s="35"/>
      <c r="C212" s="36"/>
      <c r="D212" s="186" t="s">
        <v>143</v>
      </c>
      <c r="E212" s="36"/>
      <c r="F212" s="187" t="s">
        <v>536</v>
      </c>
      <c r="G212" s="36"/>
      <c r="H212" s="36"/>
      <c r="I212" s="188"/>
      <c r="J212" s="36"/>
      <c r="K212" s="36"/>
      <c r="L212" s="39"/>
      <c r="M212" s="189"/>
      <c r="N212" s="190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143</v>
      </c>
      <c r="AU212" s="17" t="s">
        <v>86</v>
      </c>
    </row>
    <row r="213" spans="1:65" s="2" customFormat="1" ht="16.5" customHeight="1">
      <c r="A213" s="34"/>
      <c r="B213" s="35"/>
      <c r="C213" s="173" t="s">
        <v>537</v>
      </c>
      <c r="D213" s="173" t="s">
        <v>136</v>
      </c>
      <c r="E213" s="174" t="s">
        <v>538</v>
      </c>
      <c r="F213" s="175" t="s">
        <v>539</v>
      </c>
      <c r="G213" s="176" t="s">
        <v>139</v>
      </c>
      <c r="H213" s="177">
        <v>4</v>
      </c>
      <c r="I213" s="178"/>
      <c r="J213" s="179">
        <f>ROUND(I213*H213,2)</f>
        <v>0</v>
      </c>
      <c r="K213" s="175" t="s">
        <v>140</v>
      </c>
      <c r="L213" s="39"/>
      <c r="M213" s="180" t="s">
        <v>19</v>
      </c>
      <c r="N213" s="181" t="s">
        <v>47</v>
      </c>
      <c r="O213" s="64"/>
      <c r="P213" s="182">
        <f>O213*H213</f>
        <v>0</v>
      </c>
      <c r="Q213" s="182">
        <v>1.07E-3</v>
      </c>
      <c r="R213" s="182">
        <f>Q213*H213</f>
        <v>4.28E-3</v>
      </c>
      <c r="S213" s="182">
        <v>0</v>
      </c>
      <c r="T213" s="183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4" t="s">
        <v>156</v>
      </c>
      <c r="AT213" s="184" t="s">
        <v>136</v>
      </c>
      <c r="AU213" s="184" t="s">
        <v>86</v>
      </c>
      <c r="AY213" s="17" t="s">
        <v>133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7" t="s">
        <v>84</v>
      </c>
      <c r="BK213" s="185">
        <f>ROUND(I213*H213,2)</f>
        <v>0</v>
      </c>
      <c r="BL213" s="17" t="s">
        <v>156</v>
      </c>
      <c r="BM213" s="184" t="s">
        <v>540</v>
      </c>
    </row>
    <row r="214" spans="1:65" s="2" customFormat="1" ht="11.25">
      <c r="A214" s="34"/>
      <c r="B214" s="35"/>
      <c r="C214" s="36"/>
      <c r="D214" s="186" t="s">
        <v>143</v>
      </c>
      <c r="E214" s="36"/>
      <c r="F214" s="187" t="s">
        <v>541</v>
      </c>
      <c r="G214" s="36"/>
      <c r="H214" s="36"/>
      <c r="I214" s="188"/>
      <c r="J214" s="36"/>
      <c r="K214" s="36"/>
      <c r="L214" s="39"/>
      <c r="M214" s="189"/>
      <c r="N214" s="190"/>
      <c r="O214" s="64"/>
      <c r="P214" s="64"/>
      <c r="Q214" s="64"/>
      <c r="R214" s="64"/>
      <c r="S214" s="64"/>
      <c r="T214" s="65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143</v>
      </c>
      <c r="AU214" s="17" t="s">
        <v>86</v>
      </c>
    </row>
    <row r="215" spans="1:65" s="2" customFormat="1" ht="16.5" customHeight="1">
      <c r="A215" s="34"/>
      <c r="B215" s="35"/>
      <c r="C215" s="173" t="s">
        <v>542</v>
      </c>
      <c r="D215" s="173" t="s">
        <v>136</v>
      </c>
      <c r="E215" s="174" t="s">
        <v>543</v>
      </c>
      <c r="F215" s="175" t="s">
        <v>544</v>
      </c>
      <c r="G215" s="176" t="s">
        <v>139</v>
      </c>
      <c r="H215" s="177">
        <v>4</v>
      </c>
      <c r="I215" s="178"/>
      <c r="J215" s="179">
        <f>ROUND(I215*H215,2)</f>
        <v>0</v>
      </c>
      <c r="K215" s="175" t="s">
        <v>140</v>
      </c>
      <c r="L215" s="39"/>
      <c r="M215" s="180" t="s">
        <v>19</v>
      </c>
      <c r="N215" s="181" t="s">
        <v>47</v>
      </c>
      <c r="O215" s="64"/>
      <c r="P215" s="182">
        <f>O215*H215</f>
        <v>0</v>
      </c>
      <c r="Q215" s="182">
        <v>1.6800000000000001E-3</v>
      </c>
      <c r="R215" s="182">
        <f>Q215*H215</f>
        <v>6.7200000000000003E-3</v>
      </c>
      <c r="S215" s="182">
        <v>0</v>
      </c>
      <c r="T215" s="183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4" t="s">
        <v>156</v>
      </c>
      <c r="AT215" s="184" t="s">
        <v>136</v>
      </c>
      <c r="AU215" s="184" t="s">
        <v>86</v>
      </c>
      <c r="AY215" s="17" t="s">
        <v>133</v>
      </c>
      <c r="BE215" s="185">
        <f>IF(N215="základní",J215,0)</f>
        <v>0</v>
      </c>
      <c r="BF215" s="185">
        <f>IF(N215="snížená",J215,0)</f>
        <v>0</v>
      </c>
      <c r="BG215" s="185">
        <f>IF(N215="zákl. přenesená",J215,0)</f>
        <v>0</v>
      </c>
      <c r="BH215" s="185">
        <f>IF(N215="sníž. přenesená",J215,0)</f>
        <v>0</v>
      </c>
      <c r="BI215" s="185">
        <f>IF(N215="nulová",J215,0)</f>
        <v>0</v>
      </c>
      <c r="BJ215" s="17" t="s">
        <v>84</v>
      </c>
      <c r="BK215" s="185">
        <f>ROUND(I215*H215,2)</f>
        <v>0</v>
      </c>
      <c r="BL215" s="17" t="s">
        <v>156</v>
      </c>
      <c r="BM215" s="184" t="s">
        <v>545</v>
      </c>
    </row>
    <row r="216" spans="1:65" s="2" customFormat="1" ht="11.25">
      <c r="A216" s="34"/>
      <c r="B216" s="35"/>
      <c r="C216" s="36"/>
      <c r="D216" s="186" t="s">
        <v>143</v>
      </c>
      <c r="E216" s="36"/>
      <c r="F216" s="187" t="s">
        <v>546</v>
      </c>
      <c r="G216" s="36"/>
      <c r="H216" s="36"/>
      <c r="I216" s="188"/>
      <c r="J216" s="36"/>
      <c r="K216" s="36"/>
      <c r="L216" s="39"/>
      <c r="M216" s="189"/>
      <c r="N216" s="190"/>
      <c r="O216" s="64"/>
      <c r="P216" s="64"/>
      <c r="Q216" s="64"/>
      <c r="R216" s="64"/>
      <c r="S216" s="64"/>
      <c r="T216" s="65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143</v>
      </c>
      <c r="AU216" s="17" t="s">
        <v>86</v>
      </c>
    </row>
    <row r="217" spans="1:65" s="2" customFormat="1" ht="24.2" customHeight="1">
      <c r="A217" s="34"/>
      <c r="B217" s="35"/>
      <c r="C217" s="173" t="s">
        <v>547</v>
      </c>
      <c r="D217" s="173" t="s">
        <v>136</v>
      </c>
      <c r="E217" s="174" t="s">
        <v>548</v>
      </c>
      <c r="F217" s="175" t="s">
        <v>549</v>
      </c>
      <c r="G217" s="176" t="s">
        <v>139</v>
      </c>
      <c r="H217" s="177">
        <v>1</v>
      </c>
      <c r="I217" s="178"/>
      <c r="J217" s="179">
        <f>ROUND(I217*H217,2)</f>
        <v>0</v>
      </c>
      <c r="K217" s="175" t="s">
        <v>140</v>
      </c>
      <c r="L217" s="39"/>
      <c r="M217" s="180" t="s">
        <v>19</v>
      </c>
      <c r="N217" s="181" t="s">
        <v>47</v>
      </c>
      <c r="O217" s="64"/>
      <c r="P217" s="182">
        <f>O217*H217</f>
        <v>0</v>
      </c>
      <c r="Q217" s="182">
        <v>1.4499999999999999E-3</v>
      </c>
      <c r="R217" s="182">
        <f>Q217*H217</f>
        <v>1.4499999999999999E-3</v>
      </c>
      <c r="S217" s="182">
        <v>0</v>
      </c>
      <c r="T217" s="18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4" t="s">
        <v>156</v>
      </c>
      <c r="AT217" s="184" t="s">
        <v>136</v>
      </c>
      <c r="AU217" s="184" t="s">
        <v>86</v>
      </c>
      <c r="AY217" s="17" t="s">
        <v>133</v>
      </c>
      <c r="BE217" s="185">
        <f>IF(N217="základní",J217,0)</f>
        <v>0</v>
      </c>
      <c r="BF217" s="185">
        <f>IF(N217="snížená",J217,0)</f>
        <v>0</v>
      </c>
      <c r="BG217" s="185">
        <f>IF(N217="zákl. přenesená",J217,0)</f>
        <v>0</v>
      </c>
      <c r="BH217" s="185">
        <f>IF(N217="sníž. přenesená",J217,0)</f>
        <v>0</v>
      </c>
      <c r="BI217" s="185">
        <f>IF(N217="nulová",J217,0)</f>
        <v>0</v>
      </c>
      <c r="BJ217" s="17" t="s">
        <v>84</v>
      </c>
      <c r="BK217" s="185">
        <f>ROUND(I217*H217,2)</f>
        <v>0</v>
      </c>
      <c r="BL217" s="17" t="s">
        <v>156</v>
      </c>
      <c r="BM217" s="184" t="s">
        <v>550</v>
      </c>
    </row>
    <row r="218" spans="1:65" s="2" customFormat="1" ht="11.25">
      <c r="A218" s="34"/>
      <c r="B218" s="35"/>
      <c r="C218" s="36"/>
      <c r="D218" s="186" t="s">
        <v>143</v>
      </c>
      <c r="E218" s="36"/>
      <c r="F218" s="187" t="s">
        <v>551</v>
      </c>
      <c r="G218" s="36"/>
      <c r="H218" s="36"/>
      <c r="I218" s="188"/>
      <c r="J218" s="36"/>
      <c r="K218" s="36"/>
      <c r="L218" s="39"/>
      <c r="M218" s="189"/>
      <c r="N218" s="190"/>
      <c r="O218" s="64"/>
      <c r="P218" s="64"/>
      <c r="Q218" s="64"/>
      <c r="R218" s="64"/>
      <c r="S218" s="64"/>
      <c r="T218" s="65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143</v>
      </c>
      <c r="AU218" s="17" t="s">
        <v>86</v>
      </c>
    </row>
    <row r="219" spans="1:65" s="2" customFormat="1" ht="24.2" customHeight="1">
      <c r="A219" s="34"/>
      <c r="B219" s="35"/>
      <c r="C219" s="173" t="s">
        <v>552</v>
      </c>
      <c r="D219" s="173" t="s">
        <v>136</v>
      </c>
      <c r="E219" s="174" t="s">
        <v>553</v>
      </c>
      <c r="F219" s="175" t="s">
        <v>554</v>
      </c>
      <c r="G219" s="176" t="s">
        <v>139</v>
      </c>
      <c r="H219" s="177">
        <v>1</v>
      </c>
      <c r="I219" s="178"/>
      <c r="J219" s="179">
        <f>ROUND(I219*H219,2)</f>
        <v>0</v>
      </c>
      <c r="K219" s="175" t="s">
        <v>140</v>
      </c>
      <c r="L219" s="39"/>
      <c r="M219" s="180" t="s">
        <v>19</v>
      </c>
      <c r="N219" s="181" t="s">
        <v>47</v>
      </c>
      <c r="O219" s="64"/>
      <c r="P219" s="182">
        <f>O219*H219</f>
        <v>0</v>
      </c>
      <c r="Q219" s="182">
        <v>1.4599999999999999E-3</v>
      </c>
      <c r="R219" s="182">
        <f>Q219*H219</f>
        <v>1.4599999999999999E-3</v>
      </c>
      <c r="S219" s="182">
        <v>0</v>
      </c>
      <c r="T219" s="183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4" t="s">
        <v>156</v>
      </c>
      <c r="AT219" s="184" t="s">
        <v>136</v>
      </c>
      <c r="AU219" s="184" t="s">
        <v>86</v>
      </c>
      <c r="AY219" s="17" t="s">
        <v>133</v>
      </c>
      <c r="BE219" s="185">
        <f>IF(N219="základní",J219,0)</f>
        <v>0</v>
      </c>
      <c r="BF219" s="185">
        <f>IF(N219="snížená",J219,0)</f>
        <v>0</v>
      </c>
      <c r="BG219" s="185">
        <f>IF(N219="zákl. přenesená",J219,0)</f>
        <v>0</v>
      </c>
      <c r="BH219" s="185">
        <f>IF(N219="sníž. přenesená",J219,0)</f>
        <v>0</v>
      </c>
      <c r="BI219" s="185">
        <f>IF(N219="nulová",J219,0)</f>
        <v>0</v>
      </c>
      <c r="BJ219" s="17" t="s">
        <v>84</v>
      </c>
      <c r="BK219" s="185">
        <f>ROUND(I219*H219,2)</f>
        <v>0</v>
      </c>
      <c r="BL219" s="17" t="s">
        <v>156</v>
      </c>
      <c r="BM219" s="184" t="s">
        <v>555</v>
      </c>
    </row>
    <row r="220" spans="1:65" s="2" customFormat="1" ht="11.25">
      <c r="A220" s="34"/>
      <c r="B220" s="35"/>
      <c r="C220" s="36"/>
      <c r="D220" s="186" t="s">
        <v>143</v>
      </c>
      <c r="E220" s="36"/>
      <c r="F220" s="187" t="s">
        <v>556</v>
      </c>
      <c r="G220" s="36"/>
      <c r="H220" s="36"/>
      <c r="I220" s="188"/>
      <c r="J220" s="36"/>
      <c r="K220" s="36"/>
      <c r="L220" s="39"/>
      <c r="M220" s="189"/>
      <c r="N220" s="190"/>
      <c r="O220" s="64"/>
      <c r="P220" s="64"/>
      <c r="Q220" s="64"/>
      <c r="R220" s="64"/>
      <c r="S220" s="64"/>
      <c r="T220" s="65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143</v>
      </c>
      <c r="AU220" s="17" t="s">
        <v>86</v>
      </c>
    </row>
    <row r="221" spans="1:65" s="2" customFormat="1" ht="24.2" customHeight="1">
      <c r="A221" s="34"/>
      <c r="B221" s="35"/>
      <c r="C221" s="173" t="s">
        <v>557</v>
      </c>
      <c r="D221" s="173" t="s">
        <v>136</v>
      </c>
      <c r="E221" s="174" t="s">
        <v>558</v>
      </c>
      <c r="F221" s="175" t="s">
        <v>559</v>
      </c>
      <c r="G221" s="176" t="s">
        <v>139</v>
      </c>
      <c r="H221" s="177">
        <v>1</v>
      </c>
      <c r="I221" s="178"/>
      <c r="J221" s="179">
        <f>ROUND(I221*H221,2)</f>
        <v>0</v>
      </c>
      <c r="K221" s="175" t="s">
        <v>140</v>
      </c>
      <c r="L221" s="39"/>
      <c r="M221" s="180" t="s">
        <v>19</v>
      </c>
      <c r="N221" s="181" t="s">
        <v>47</v>
      </c>
      <c r="O221" s="64"/>
      <c r="P221" s="182">
        <f>O221*H221</f>
        <v>0</v>
      </c>
      <c r="Q221" s="182">
        <v>1.72E-3</v>
      </c>
      <c r="R221" s="182">
        <f>Q221*H221</f>
        <v>1.72E-3</v>
      </c>
      <c r="S221" s="182">
        <v>0</v>
      </c>
      <c r="T221" s="183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4" t="s">
        <v>156</v>
      </c>
      <c r="AT221" s="184" t="s">
        <v>136</v>
      </c>
      <c r="AU221" s="184" t="s">
        <v>86</v>
      </c>
      <c r="AY221" s="17" t="s">
        <v>133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7" t="s">
        <v>84</v>
      </c>
      <c r="BK221" s="185">
        <f>ROUND(I221*H221,2)</f>
        <v>0</v>
      </c>
      <c r="BL221" s="17" t="s">
        <v>156</v>
      </c>
      <c r="BM221" s="184" t="s">
        <v>560</v>
      </c>
    </row>
    <row r="222" spans="1:65" s="2" customFormat="1" ht="11.25">
      <c r="A222" s="34"/>
      <c r="B222" s="35"/>
      <c r="C222" s="36"/>
      <c r="D222" s="186" t="s">
        <v>143</v>
      </c>
      <c r="E222" s="36"/>
      <c r="F222" s="187" t="s">
        <v>561</v>
      </c>
      <c r="G222" s="36"/>
      <c r="H222" s="36"/>
      <c r="I222" s="188"/>
      <c r="J222" s="36"/>
      <c r="K222" s="36"/>
      <c r="L222" s="39"/>
      <c r="M222" s="189"/>
      <c r="N222" s="190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143</v>
      </c>
      <c r="AU222" s="17" t="s">
        <v>86</v>
      </c>
    </row>
    <row r="223" spans="1:65" s="2" customFormat="1" ht="24.2" customHeight="1">
      <c r="A223" s="34"/>
      <c r="B223" s="35"/>
      <c r="C223" s="173" t="s">
        <v>562</v>
      </c>
      <c r="D223" s="173" t="s">
        <v>136</v>
      </c>
      <c r="E223" s="174" t="s">
        <v>563</v>
      </c>
      <c r="F223" s="175" t="s">
        <v>564</v>
      </c>
      <c r="G223" s="176" t="s">
        <v>139</v>
      </c>
      <c r="H223" s="177">
        <v>1</v>
      </c>
      <c r="I223" s="178"/>
      <c r="J223" s="179">
        <f>ROUND(I223*H223,2)</f>
        <v>0</v>
      </c>
      <c r="K223" s="175" t="s">
        <v>140</v>
      </c>
      <c r="L223" s="39"/>
      <c r="M223" s="180" t="s">
        <v>19</v>
      </c>
      <c r="N223" s="181" t="s">
        <v>47</v>
      </c>
      <c r="O223" s="64"/>
      <c r="P223" s="182">
        <f>O223*H223</f>
        <v>0</v>
      </c>
      <c r="Q223" s="182">
        <v>3.7699999999999999E-3</v>
      </c>
      <c r="R223" s="182">
        <f>Q223*H223</f>
        <v>3.7699999999999999E-3</v>
      </c>
      <c r="S223" s="182">
        <v>0</v>
      </c>
      <c r="T223" s="183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4" t="s">
        <v>156</v>
      </c>
      <c r="AT223" s="184" t="s">
        <v>136</v>
      </c>
      <c r="AU223" s="184" t="s">
        <v>86</v>
      </c>
      <c r="AY223" s="17" t="s">
        <v>133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17" t="s">
        <v>84</v>
      </c>
      <c r="BK223" s="185">
        <f>ROUND(I223*H223,2)</f>
        <v>0</v>
      </c>
      <c r="BL223" s="17" t="s">
        <v>156</v>
      </c>
      <c r="BM223" s="184" t="s">
        <v>565</v>
      </c>
    </row>
    <row r="224" spans="1:65" s="2" customFormat="1" ht="11.25">
      <c r="A224" s="34"/>
      <c r="B224" s="35"/>
      <c r="C224" s="36"/>
      <c r="D224" s="186" t="s">
        <v>143</v>
      </c>
      <c r="E224" s="36"/>
      <c r="F224" s="187" t="s">
        <v>566</v>
      </c>
      <c r="G224" s="36"/>
      <c r="H224" s="36"/>
      <c r="I224" s="188"/>
      <c r="J224" s="36"/>
      <c r="K224" s="36"/>
      <c r="L224" s="39"/>
      <c r="M224" s="189"/>
      <c r="N224" s="190"/>
      <c r="O224" s="64"/>
      <c r="P224" s="64"/>
      <c r="Q224" s="64"/>
      <c r="R224" s="64"/>
      <c r="S224" s="64"/>
      <c r="T224" s="65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143</v>
      </c>
      <c r="AU224" s="17" t="s">
        <v>86</v>
      </c>
    </row>
    <row r="225" spans="1:65" s="2" customFormat="1" ht="24.2" customHeight="1">
      <c r="A225" s="34"/>
      <c r="B225" s="35"/>
      <c r="C225" s="173" t="s">
        <v>567</v>
      </c>
      <c r="D225" s="173" t="s">
        <v>136</v>
      </c>
      <c r="E225" s="174" t="s">
        <v>568</v>
      </c>
      <c r="F225" s="175" t="s">
        <v>569</v>
      </c>
      <c r="G225" s="176" t="s">
        <v>139</v>
      </c>
      <c r="H225" s="177">
        <v>1</v>
      </c>
      <c r="I225" s="178"/>
      <c r="J225" s="179">
        <f>ROUND(I225*H225,2)</f>
        <v>0</v>
      </c>
      <c r="K225" s="175" t="s">
        <v>140</v>
      </c>
      <c r="L225" s="39"/>
      <c r="M225" s="180" t="s">
        <v>19</v>
      </c>
      <c r="N225" s="181" t="s">
        <v>47</v>
      </c>
      <c r="O225" s="64"/>
      <c r="P225" s="182">
        <f>O225*H225</f>
        <v>0</v>
      </c>
      <c r="Q225" s="182">
        <v>3.3999999999999998E-3</v>
      </c>
      <c r="R225" s="182">
        <f>Q225*H225</f>
        <v>3.3999999999999998E-3</v>
      </c>
      <c r="S225" s="182">
        <v>0</v>
      </c>
      <c r="T225" s="183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84" t="s">
        <v>156</v>
      </c>
      <c r="AT225" s="184" t="s">
        <v>136</v>
      </c>
      <c r="AU225" s="184" t="s">
        <v>86</v>
      </c>
      <c r="AY225" s="17" t="s">
        <v>133</v>
      </c>
      <c r="BE225" s="185">
        <f>IF(N225="základní",J225,0)</f>
        <v>0</v>
      </c>
      <c r="BF225" s="185">
        <f>IF(N225="snížená",J225,0)</f>
        <v>0</v>
      </c>
      <c r="BG225" s="185">
        <f>IF(N225="zákl. přenesená",J225,0)</f>
        <v>0</v>
      </c>
      <c r="BH225" s="185">
        <f>IF(N225="sníž. přenesená",J225,0)</f>
        <v>0</v>
      </c>
      <c r="BI225" s="185">
        <f>IF(N225="nulová",J225,0)</f>
        <v>0</v>
      </c>
      <c r="BJ225" s="17" t="s">
        <v>84</v>
      </c>
      <c r="BK225" s="185">
        <f>ROUND(I225*H225,2)</f>
        <v>0</v>
      </c>
      <c r="BL225" s="17" t="s">
        <v>156</v>
      </c>
      <c r="BM225" s="184" t="s">
        <v>570</v>
      </c>
    </row>
    <row r="226" spans="1:65" s="2" customFormat="1" ht="11.25">
      <c r="A226" s="34"/>
      <c r="B226" s="35"/>
      <c r="C226" s="36"/>
      <c r="D226" s="186" t="s">
        <v>143</v>
      </c>
      <c r="E226" s="36"/>
      <c r="F226" s="187" t="s">
        <v>571</v>
      </c>
      <c r="G226" s="36"/>
      <c r="H226" s="36"/>
      <c r="I226" s="188"/>
      <c r="J226" s="36"/>
      <c r="K226" s="36"/>
      <c r="L226" s="39"/>
      <c r="M226" s="189"/>
      <c r="N226" s="190"/>
      <c r="O226" s="64"/>
      <c r="P226" s="64"/>
      <c r="Q226" s="64"/>
      <c r="R226" s="64"/>
      <c r="S226" s="64"/>
      <c r="T226" s="65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143</v>
      </c>
      <c r="AU226" s="17" t="s">
        <v>86</v>
      </c>
    </row>
    <row r="227" spans="1:65" s="2" customFormat="1" ht="24.2" customHeight="1">
      <c r="A227" s="34"/>
      <c r="B227" s="35"/>
      <c r="C227" s="173" t="s">
        <v>572</v>
      </c>
      <c r="D227" s="173" t="s">
        <v>136</v>
      </c>
      <c r="E227" s="174" t="s">
        <v>573</v>
      </c>
      <c r="F227" s="175" t="s">
        <v>574</v>
      </c>
      <c r="G227" s="176" t="s">
        <v>139</v>
      </c>
      <c r="H227" s="177">
        <v>1</v>
      </c>
      <c r="I227" s="178"/>
      <c r="J227" s="179">
        <f>ROUND(I227*H227,2)</f>
        <v>0</v>
      </c>
      <c r="K227" s="175" t="s">
        <v>19</v>
      </c>
      <c r="L227" s="39"/>
      <c r="M227" s="180" t="s">
        <v>19</v>
      </c>
      <c r="N227" s="181" t="s">
        <v>47</v>
      </c>
      <c r="O227" s="64"/>
      <c r="P227" s="182">
        <f>O227*H227</f>
        <v>0</v>
      </c>
      <c r="Q227" s="182">
        <v>3.3999999999999998E-3</v>
      </c>
      <c r="R227" s="182">
        <f>Q227*H227</f>
        <v>3.3999999999999998E-3</v>
      </c>
      <c r="S227" s="182">
        <v>0</v>
      </c>
      <c r="T227" s="183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4" t="s">
        <v>156</v>
      </c>
      <c r="AT227" s="184" t="s">
        <v>136</v>
      </c>
      <c r="AU227" s="184" t="s">
        <v>86</v>
      </c>
      <c r="AY227" s="17" t="s">
        <v>133</v>
      </c>
      <c r="BE227" s="185">
        <f>IF(N227="základní",J227,0)</f>
        <v>0</v>
      </c>
      <c r="BF227" s="185">
        <f>IF(N227="snížená",J227,0)</f>
        <v>0</v>
      </c>
      <c r="BG227" s="185">
        <f>IF(N227="zákl. přenesená",J227,0)</f>
        <v>0</v>
      </c>
      <c r="BH227" s="185">
        <f>IF(N227="sníž. přenesená",J227,0)</f>
        <v>0</v>
      </c>
      <c r="BI227" s="185">
        <f>IF(N227="nulová",J227,0)</f>
        <v>0</v>
      </c>
      <c r="BJ227" s="17" t="s">
        <v>84</v>
      </c>
      <c r="BK227" s="185">
        <f>ROUND(I227*H227,2)</f>
        <v>0</v>
      </c>
      <c r="BL227" s="17" t="s">
        <v>156</v>
      </c>
      <c r="BM227" s="184" t="s">
        <v>575</v>
      </c>
    </row>
    <row r="228" spans="1:65" s="2" customFormat="1" ht="24.2" customHeight="1">
      <c r="A228" s="34"/>
      <c r="B228" s="35"/>
      <c r="C228" s="173" t="s">
        <v>576</v>
      </c>
      <c r="D228" s="173" t="s">
        <v>136</v>
      </c>
      <c r="E228" s="174" t="s">
        <v>577</v>
      </c>
      <c r="F228" s="175" t="s">
        <v>578</v>
      </c>
      <c r="G228" s="176" t="s">
        <v>139</v>
      </c>
      <c r="H228" s="177">
        <v>22</v>
      </c>
      <c r="I228" s="178"/>
      <c r="J228" s="179">
        <f>ROUND(I228*H228,2)</f>
        <v>0</v>
      </c>
      <c r="K228" s="175" t="s">
        <v>140</v>
      </c>
      <c r="L228" s="39"/>
      <c r="M228" s="180" t="s">
        <v>19</v>
      </c>
      <c r="N228" s="181" t="s">
        <v>47</v>
      </c>
      <c r="O228" s="64"/>
      <c r="P228" s="182">
        <f>O228*H228</f>
        <v>0</v>
      </c>
      <c r="Q228" s="182">
        <v>5.4000000000000001E-4</v>
      </c>
      <c r="R228" s="182">
        <f>Q228*H228</f>
        <v>1.188E-2</v>
      </c>
      <c r="S228" s="182">
        <v>0</v>
      </c>
      <c r="T228" s="183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4" t="s">
        <v>156</v>
      </c>
      <c r="AT228" s="184" t="s">
        <v>136</v>
      </c>
      <c r="AU228" s="184" t="s">
        <v>86</v>
      </c>
      <c r="AY228" s="17" t="s">
        <v>133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17" t="s">
        <v>84</v>
      </c>
      <c r="BK228" s="185">
        <f>ROUND(I228*H228,2)</f>
        <v>0</v>
      </c>
      <c r="BL228" s="17" t="s">
        <v>156</v>
      </c>
      <c r="BM228" s="184" t="s">
        <v>579</v>
      </c>
    </row>
    <row r="229" spans="1:65" s="2" customFormat="1" ht="11.25">
      <c r="A229" s="34"/>
      <c r="B229" s="35"/>
      <c r="C229" s="36"/>
      <c r="D229" s="186" t="s">
        <v>143</v>
      </c>
      <c r="E229" s="36"/>
      <c r="F229" s="187" t="s">
        <v>580</v>
      </c>
      <c r="G229" s="36"/>
      <c r="H229" s="36"/>
      <c r="I229" s="188"/>
      <c r="J229" s="36"/>
      <c r="K229" s="36"/>
      <c r="L229" s="39"/>
      <c r="M229" s="189"/>
      <c r="N229" s="190"/>
      <c r="O229" s="64"/>
      <c r="P229" s="64"/>
      <c r="Q229" s="64"/>
      <c r="R229" s="64"/>
      <c r="S229" s="64"/>
      <c r="T229" s="65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143</v>
      </c>
      <c r="AU229" s="17" t="s">
        <v>86</v>
      </c>
    </row>
    <row r="230" spans="1:65" s="2" customFormat="1" ht="24.2" customHeight="1">
      <c r="A230" s="34"/>
      <c r="B230" s="35"/>
      <c r="C230" s="173" t="s">
        <v>581</v>
      </c>
      <c r="D230" s="173" t="s">
        <v>136</v>
      </c>
      <c r="E230" s="174" t="s">
        <v>582</v>
      </c>
      <c r="F230" s="175" t="s">
        <v>583</v>
      </c>
      <c r="G230" s="176" t="s">
        <v>139</v>
      </c>
      <c r="H230" s="177">
        <v>4</v>
      </c>
      <c r="I230" s="178"/>
      <c r="J230" s="179">
        <f>ROUND(I230*H230,2)</f>
        <v>0</v>
      </c>
      <c r="K230" s="175" t="s">
        <v>140</v>
      </c>
      <c r="L230" s="39"/>
      <c r="M230" s="180" t="s">
        <v>19</v>
      </c>
      <c r="N230" s="181" t="s">
        <v>47</v>
      </c>
      <c r="O230" s="64"/>
      <c r="P230" s="182">
        <f>O230*H230</f>
        <v>0</v>
      </c>
      <c r="Q230" s="182">
        <v>6.2E-4</v>
      </c>
      <c r="R230" s="182">
        <f>Q230*H230</f>
        <v>2.48E-3</v>
      </c>
      <c r="S230" s="182">
        <v>0</v>
      </c>
      <c r="T230" s="183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4" t="s">
        <v>156</v>
      </c>
      <c r="AT230" s="184" t="s">
        <v>136</v>
      </c>
      <c r="AU230" s="184" t="s">
        <v>86</v>
      </c>
      <c r="AY230" s="17" t="s">
        <v>133</v>
      </c>
      <c r="BE230" s="185">
        <f>IF(N230="základní",J230,0)</f>
        <v>0</v>
      </c>
      <c r="BF230" s="185">
        <f>IF(N230="snížená",J230,0)</f>
        <v>0</v>
      </c>
      <c r="BG230" s="185">
        <f>IF(N230="zákl. přenesená",J230,0)</f>
        <v>0</v>
      </c>
      <c r="BH230" s="185">
        <f>IF(N230="sníž. přenesená",J230,0)</f>
        <v>0</v>
      </c>
      <c r="BI230" s="185">
        <f>IF(N230="nulová",J230,0)</f>
        <v>0</v>
      </c>
      <c r="BJ230" s="17" t="s">
        <v>84</v>
      </c>
      <c r="BK230" s="185">
        <f>ROUND(I230*H230,2)</f>
        <v>0</v>
      </c>
      <c r="BL230" s="17" t="s">
        <v>156</v>
      </c>
      <c r="BM230" s="184" t="s">
        <v>584</v>
      </c>
    </row>
    <row r="231" spans="1:65" s="2" customFormat="1" ht="11.25">
      <c r="A231" s="34"/>
      <c r="B231" s="35"/>
      <c r="C231" s="36"/>
      <c r="D231" s="186" t="s">
        <v>143</v>
      </c>
      <c r="E231" s="36"/>
      <c r="F231" s="187" t="s">
        <v>585</v>
      </c>
      <c r="G231" s="36"/>
      <c r="H231" s="36"/>
      <c r="I231" s="188"/>
      <c r="J231" s="36"/>
      <c r="K231" s="36"/>
      <c r="L231" s="39"/>
      <c r="M231" s="189"/>
      <c r="N231" s="190"/>
      <c r="O231" s="64"/>
      <c r="P231" s="64"/>
      <c r="Q231" s="64"/>
      <c r="R231" s="64"/>
      <c r="S231" s="64"/>
      <c r="T231" s="65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143</v>
      </c>
      <c r="AU231" s="17" t="s">
        <v>86</v>
      </c>
    </row>
    <row r="232" spans="1:65" s="2" customFormat="1" ht="21.75" customHeight="1">
      <c r="A232" s="34"/>
      <c r="B232" s="35"/>
      <c r="C232" s="173" t="s">
        <v>586</v>
      </c>
      <c r="D232" s="173" t="s">
        <v>136</v>
      </c>
      <c r="E232" s="174" t="s">
        <v>587</v>
      </c>
      <c r="F232" s="175" t="s">
        <v>588</v>
      </c>
      <c r="G232" s="176" t="s">
        <v>139</v>
      </c>
      <c r="H232" s="177">
        <v>8</v>
      </c>
      <c r="I232" s="178"/>
      <c r="J232" s="179">
        <f>ROUND(I232*H232,2)</f>
        <v>0</v>
      </c>
      <c r="K232" s="175" t="s">
        <v>140</v>
      </c>
      <c r="L232" s="39"/>
      <c r="M232" s="180" t="s">
        <v>19</v>
      </c>
      <c r="N232" s="181" t="s">
        <v>47</v>
      </c>
      <c r="O232" s="64"/>
      <c r="P232" s="182">
        <f>O232*H232</f>
        <v>0</v>
      </c>
      <c r="Q232" s="182">
        <v>1.47E-3</v>
      </c>
      <c r="R232" s="182">
        <f>Q232*H232</f>
        <v>1.176E-2</v>
      </c>
      <c r="S232" s="182">
        <v>0</v>
      </c>
      <c r="T232" s="183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4" t="s">
        <v>156</v>
      </c>
      <c r="AT232" s="184" t="s">
        <v>136</v>
      </c>
      <c r="AU232" s="184" t="s">
        <v>86</v>
      </c>
      <c r="AY232" s="17" t="s">
        <v>133</v>
      </c>
      <c r="BE232" s="185">
        <f>IF(N232="základní",J232,0)</f>
        <v>0</v>
      </c>
      <c r="BF232" s="185">
        <f>IF(N232="snížená",J232,0)</f>
        <v>0</v>
      </c>
      <c r="BG232" s="185">
        <f>IF(N232="zákl. přenesená",J232,0)</f>
        <v>0</v>
      </c>
      <c r="BH232" s="185">
        <f>IF(N232="sníž. přenesená",J232,0)</f>
        <v>0</v>
      </c>
      <c r="BI232" s="185">
        <f>IF(N232="nulová",J232,0)</f>
        <v>0</v>
      </c>
      <c r="BJ232" s="17" t="s">
        <v>84</v>
      </c>
      <c r="BK232" s="185">
        <f>ROUND(I232*H232,2)</f>
        <v>0</v>
      </c>
      <c r="BL232" s="17" t="s">
        <v>156</v>
      </c>
      <c r="BM232" s="184" t="s">
        <v>589</v>
      </c>
    </row>
    <row r="233" spans="1:65" s="2" customFormat="1" ht="11.25">
      <c r="A233" s="34"/>
      <c r="B233" s="35"/>
      <c r="C233" s="36"/>
      <c r="D233" s="186" t="s">
        <v>143</v>
      </c>
      <c r="E233" s="36"/>
      <c r="F233" s="187" t="s">
        <v>590</v>
      </c>
      <c r="G233" s="36"/>
      <c r="H233" s="36"/>
      <c r="I233" s="188"/>
      <c r="J233" s="36"/>
      <c r="K233" s="36"/>
      <c r="L233" s="39"/>
      <c r="M233" s="189"/>
      <c r="N233" s="190"/>
      <c r="O233" s="64"/>
      <c r="P233" s="64"/>
      <c r="Q233" s="64"/>
      <c r="R233" s="64"/>
      <c r="S233" s="64"/>
      <c r="T233" s="65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143</v>
      </c>
      <c r="AU233" s="17" t="s">
        <v>86</v>
      </c>
    </row>
    <row r="234" spans="1:65" s="2" customFormat="1" ht="16.5" customHeight="1">
      <c r="A234" s="34"/>
      <c r="B234" s="35"/>
      <c r="C234" s="173" t="s">
        <v>591</v>
      </c>
      <c r="D234" s="173" t="s">
        <v>136</v>
      </c>
      <c r="E234" s="174" t="s">
        <v>592</v>
      </c>
      <c r="F234" s="175" t="s">
        <v>593</v>
      </c>
      <c r="G234" s="176" t="s">
        <v>139</v>
      </c>
      <c r="H234" s="177">
        <v>8</v>
      </c>
      <c r="I234" s="178"/>
      <c r="J234" s="179">
        <f>ROUND(I234*H234,2)</f>
        <v>0</v>
      </c>
      <c r="K234" s="175" t="s">
        <v>140</v>
      </c>
      <c r="L234" s="39"/>
      <c r="M234" s="180" t="s">
        <v>19</v>
      </c>
      <c r="N234" s="181" t="s">
        <v>47</v>
      </c>
      <c r="O234" s="64"/>
      <c r="P234" s="182">
        <f>O234*H234</f>
        <v>0</v>
      </c>
      <c r="Q234" s="182">
        <v>7.5000000000000002E-4</v>
      </c>
      <c r="R234" s="182">
        <f>Q234*H234</f>
        <v>6.0000000000000001E-3</v>
      </c>
      <c r="S234" s="182">
        <v>0</v>
      </c>
      <c r="T234" s="183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4" t="s">
        <v>156</v>
      </c>
      <c r="AT234" s="184" t="s">
        <v>136</v>
      </c>
      <c r="AU234" s="184" t="s">
        <v>86</v>
      </c>
      <c r="AY234" s="17" t="s">
        <v>133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17" t="s">
        <v>84</v>
      </c>
      <c r="BK234" s="185">
        <f>ROUND(I234*H234,2)</f>
        <v>0</v>
      </c>
      <c r="BL234" s="17" t="s">
        <v>156</v>
      </c>
      <c r="BM234" s="184" t="s">
        <v>594</v>
      </c>
    </row>
    <row r="235" spans="1:65" s="2" customFormat="1" ht="11.25">
      <c r="A235" s="34"/>
      <c r="B235" s="35"/>
      <c r="C235" s="36"/>
      <c r="D235" s="186" t="s">
        <v>143</v>
      </c>
      <c r="E235" s="36"/>
      <c r="F235" s="187" t="s">
        <v>595</v>
      </c>
      <c r="G235" s="36"/>
      <c r="H235" s="36"/>
      <c r="I235" s="188"/>
      <c r="J235" s="36"/>
      <c r="K235" s="36"/>
      <c r="L235" s="39"/>
      <c r="M235" s="189"/>
      <c r="N235" s="190"/>
      <c r="O235" s="64"/>
      <c r="P235" s="64"/>
      <c r="Q235" s="64"/>
      <c r="R235" s="64"/>
      <c r="S235" s="64"/>
      <c r="T235" s="65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143</v>
      </c>
      <c r="AU235" s="17" t="s">
        <v>86</v>
      </c>
    </row>
    <row r="236" spans="1:65" s="2" customFormat="1" ht="16.5" customHeight="1">
      <c r="A236" s="34"/>
      <c r="B236" s="35"/>
      <c r="C236" s="173" t="s">
        <v>596</v>
      </c>
      <c r="D236" s="173" t="s">
        <v>136</v>
      </c>
      <c r="E236" s="174" t="s">
        <v>597</v>
      </c>
      <c r="F236" s="175" t="s">
        <v>598</v>
      </c>
      <c r="G236" s="176" t="s">
        <v>139</v>
      </c>
      <c r="H236" s="177">
        <v>8</v>
      </c>
      <c r="I236" s="178"/>
      <c r="J236" s="179">
        <f>ROUND(I236*H236,2)</f>
        <v>0</v>
      </c>
      <c r="K236" s="175" t="s">
        <v>140</v>
      </c>
      <c r="L236" s="39"/>
      <c r="M236" s="180" t="s">
        <v>19</v>
      </c>
      <c r="N236" s="181" t="s">
        <v>47</v>
      </c>
      <c r="O236" s="64"/>
      <c r="P236" s="182">
        <f>O236*H236</f>
        <v>0</v>
      </c>
      <c r="Q236" s="182">
        <v>5.0000000000000001E-4</v>
      </c>
      <c r="R236" s="182">
        <f>Q236*H236</f>
        <v>4.0000000000000001E-3</v>
      </c>
      <c r="S236" s="182">
        <v>0</v>
      </c>
      <c r="T236" s="183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84" t="s">
        <v>156</v>
      </c>
      <c r="AT236" s="184" t="s">
        <v>136</v>
      </c>
      <c r="AU236" s="184" t="s">
        <v>86</v>
      </c>
      <c r="AY236" s="17" t="s">
        <v>133</v>
      </c>
      <c r="BE236" s="185">
        <f>IF(N236="základní",J236,0)</f>
        <v>0</v>
      </c>
      <c r="BF236" s="185">
        <f>IF(N236="snížená",J236,0)</f>
        <v>0</v>
      </c>
      <c r="BG236" s="185">
        <f>IF(N236="zákl. přenesená",J236,0)</f>
        <v>0</v>
      </c>
      <c r="BH236" s="185">
        <f>IF(N236="sníž. přenesená",J236,0)</f>
        <v>0</v>
      </c>
      <c r="BI236" s="185">
        <f>IF(N236="nulová",J236,0)</f>
        <v>0</v>
      </c>
      <c r="BJ236" s="17" t="s">
        <v>84</v>
      </c>
      <c r="BK236" s="185">
        <f>ROUND(I236*H236,2)</f>
        <v>0</v>
      </c>
      <c r="BL236" s="17" t="s">
        <v>156</v>
      </c>
      <c r="BM236" s="184" t="s">
        <v>599</v>
      </c>
    </row>
    <row r="237" spans="1:65" s="2" customFormat="1" ht="11.25">
      <c r="A237" s="34"/>
      <c r="B237" s="35"/>
      <c r="C237" s="36"/>
      <c r="D237" s="186" t="s">
        <v>143</v>
      </c>
      <c r="E237" s="36"/>
      <c r="F237" s="187" t="s">
        <v>600</v>
      </c>
      <c r="G237" s="36"/>
      <c r="H237" s="36"/>
      <c r="I237" s="188"/>
      <c r="J237" s="36"/>
      <c r="K237" s="36"/>
      <c r="L237" s="39"/>
      <c r="M237" s="189"/>
      <c r="N237" s="190"/>
      <c r="O237" s="64"/>
      <c r="P237" s="64"/>
      <c r="Q237" s="64"/>
      <c r="R237" s="64"/>
      <c r="S237" s="64"/>
      <c r="T237" s="65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7" t="s">
        <v>143</v>
      </c>
      <c r="AU237" s="17" t="s">
        <v>86</v>
      </c>
    </row>
    <row r="238" spans="1:65" s="12" customFormat="1" ht="22.9" customHeight="1">
      <c r="B238" s="157"/>
      <c r="C238" s="158"/>
      <c r="D238" s="159" t="s">
        <v>75</v>
      </c>
      <c r="E238" s="171" t="s">
        <v>159</v>
      </c>
      <c r="F238" s="171" t="s">
        <v>160</v>
      </c>
      <c r="G238" s="158"/>
      <c r="H238" s="158"/>
      <c r="I238" s="161"/>
      <c r="J238" s="172">
        <f>BK238</f>
        <v>0</v>
      </c>
      <c r="K238" s="158"/>
      <c r="L238" s="163"/>
      <c r="M238" s="164"/>
      <c r="N238" s="165"/>
      <c r="O238" s="165"/>
      <c r="P238" s="166">
        <f>SUM(P239:P244)</f>
        <v>0</v>
      </c>
      <c r="Q238" s="165"/>
      <c r="R238" s="166">
        <f>SUM(R239:R244)</f>
        <v>0</v>
      </c>
      <c r="S238" s="165"/>
      <c r="T238" s="167">
        <f>SUM(T239:T244)</f>
        <v>0</v>
      </c>
      <c r="AR238" s="168" t="s">
        <v>86</v>
      </c>
      <c r="AT238" s="169" t="s">
        <v>75</v>
      </c>
      <c r="AU238" s="169" t="s">
        <v>84</v>
      </c>
      <c r="AY238" s="168" t="s">
        <v>133</v>
      </c>
      <c r="BK238" s="170">
        <f>SUM(BK239:BK244)</f>
        <v>0</v>
      </c>
    </row>
    <row r="239" spans="1:65" s="2" customFormat="1" ht="21.75" customHeight="1">
      <c r="A239" s="34"/>
      <c r="B239" s="35"/>
      <c r="C239" s="173" t="s">
        <v>601</v>
      </c>
      <c r="D239" s="173" t="s">
        <v>136</v>
      </c>
      <c r="E239" s="174" t="s">
        <v>602</v>
      </c>
      <c r="F239" s="175" t="s">
        <v>603</v>
      </c>
      <c r="G239" s="176" t="s">
        <v>139</v>
      </c>
      <c r="H239" s="177">
        <v>1</v>
      </c>
      <c r="I239" s="178"/>
      <c r="J239" s="179">
        <f>ROUND(I239*H239,2)</f>
        <v>0</v>
      </c>
      <c r="K239" s="175" t="s">
        <v>140</v>
      </c>
      <c r="L239" s="39"/>
      <c r="M239" s="180" t="s">
        <v>19</v>
      </c>
      <c r="N239" s="181" t="s">
        <v>47</v>
      </c>
      <c r="O239" s="64"/>
      <c r="P239" s="182">
        <f>O239*H239</f>
        <v>0</v>
      </c>
      <c r="Q239" s="182">
        <v>0</v>
      </c>
      <c r="R239" s="182">
        <f>Q239*H239</f>
        <v>0</v>
      </c>
      <c r="S239" s="182">
        <v>0</v>
      </c>
      <c r="T239" s="183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4" t="s">
        <v>156</v>
      </c>
      <c r="AT239" s="184" t="s">
        <v>136</v>
      </c>
      <c r="AU239" s="184" t="s">
        <v>86</v>
      </c>
      <c r="AY239" s="17" t="s">
        <v>133</v>
      </c>
      <c r="BE239" s="185">
        <f>IF(N239="základní",J239,0)</f>
        <v>0</v>
      </c>
      <c r="BF239" s="185">
        <f>IF(N239="snížená",J239,0)</f>
        <v>0</v>
      </c>
      <c r="BG239" s="185">
        <f>IF(N239="zákl. přenesená",J239,0)</f>
        <v>0</v>
      </c>
      <c r="BH239" s="185">
        <f>IF(N239="sníž. přenesená",J239,0)</f>
        <v>0</v>
      </c>
      <c r="BI239" s="185">
        <f>IF(N239="nulová",J239,0)</f>
        <v>0</v>
      </c>
      <c r="BJ239" s="17" t="s">
        <v>84</v>
      </c>
      <c r="BK239" s="185">
        <f>ROUND(I239*H239,2)</f>
        <v>0</v>
      </c>
      <c r="BL239" s="17" t="s">
        <v>156</v>
      </c>
      <c r="BM239" s="184" t="s">
        <v>604</v>
      </c>
    </row>
    <row r="240" spans="1:65" s="2" customFormat="1" ht="11.25">
      <c r="A240" s="34"/>
      <c r="B240" s="35"/>
      <c r="C240" s="36"/>
      <c r="D240" s="186" t="s">
        <v>143</v>
      </c>
      <c r="E240" s="36"/>
      <c r="F240" s="187" t="s">
        <v>605</v>
      </c>
      <c r="G240" s="36"/>
      <c r="H240" s="36"/>
      <c r="I240" s="188"/>
      <c r="J240" s="36"/>
      <c r="K240" s="36"/>
      <c r="L240" s="39"/>
      <c r="M240" s="189"/>
      <c r="N240" s="190"/>
      <c r="O240" s="64"/>
      <c r="P240" s="64"/>
      <c r="Q240" s="64"/>
      <c r="R240" s="64"/>
      <c r="S240" s="64"/>
      <c r="T240" s="65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143</v>
      </c>
      <c r="AU240" s="17" t="s">
        <v>86</v>
      </c>
    </row>
    <row r="241" spans="1:65" s="2" customFormat="1" ht="16.5" customHeight="1">
      <c r="A241" s="34"/>
      <c r="B241" s="35"/>
      <c r="C241" s="191" t="s">
        <v>606</v>
      </c>
      <c r="D241" s="191" t="s">
        <v>173</v>
      </c>
      <c r="E241" s="192" t="s">
        <v>607</v>
      </c>
      <c r="F241" s="193" t="s">
        <v>608</v>
      </c>
      <c r="G241" s="194" t="s">
        <v>609</v>
      </c>
      <c r="H241" s="195">
        <v>1</v>
      </c>
      <c r="I241" s="196"/>
      <c r="J241" s="197">
        <f>ROUND(I241*H241,2)</f>
        <v>0</v>
      </c>
      <c r="K241" s="193" t="s">
        <v>19</v>
      </c>
      <c r="L241" s="198"/>
      <c r="M241" s="199" t="s">
        <v>19</v>
      </c>
      <c r="N241" s="200" t="s">
        <v>47</v>
      </c>
      <c r="O241" s="64"/>
      <c r="P241" s="182">
        <f>O241*H241</f>
        <v>0</v>
      </c>
      <c r="Q241" s="182">
        <v>0</v>
      </c>
      <c r="R241" s="182">
        <f>Q241*H241</f>
        <v>0</v>
      </c>
      <c r="S241" s="182">
        <v>0</v>
      </c>
      <c r="T241" s="183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4" t="s">
        <v>176</v>
      </c>
      <c r="AT241" s="184" t="s">
        <v>173</v>
      </c>
      <c r="AU241" s="184" t="s">
        <v>86</v>
      </c>
      <c r="AY241" s="17" t="s">
        <v>133</v>
      </c>
      <c r="BE241" s="185">
        <f>IF(N241="základní",J241,0)</f>
        <v>0</v>
      </c>
      <c r="BF241" s="185">
        <f>IF(N241="snížená",J241,0)</f>
        <v>0</v>
      </c>
      <c r="BG241" s="185">
        <f>IF(N241="zákl. přenesená",J241,0)</f>
        <v>0</v>
      </c>
      <c r="BH241" s="185">
        <f>IF(N241="sníž. přenesená",J241,0)</f>
        <v>0</v>
      </c>
      <c r="BI241" s="185">
        <f>IF(N241="nulová",J241,0)</f>
        <v>0</v>
      </c>
      <c r="BJ241" s="17" t="s">
        <v>84</v>
      </c>
      <c r="BK241" s="185">
        <f>ROUND(I241*H241,2)</f>
        <v>0</v>
      </c>
      <c r="BL241" s="17" t="s">
        <v>156</v>
      </c>
      <c r="BM241" s="184" t="s">
        <v>610</v>
      </c>
    </row>
    <row r="242" spans="1:65" s="2" customFormat="1" ht="16.5" customHeight="1">
      <c r="A242" s="34"/>
      <c r="B242" s="35"/>
      <c r="C242" s="173" t="s">
        <v>611</v>
      </c>
      <c r="D242" s="173" t="s">
        <v>136</v>
      </c>
      <c r="E242" s="174" t="s">
        <v>612</v>
      </c>
      <c r="F242" s="175" t="s">
        <v>613</v>
      </c>
      <c r="G242" s="176" t="s">
        <v>139</v>
      </c>
      <c r="H242" s="177">
        <v>1</v>
      </c>
      <c r="I242" s="178"/>
      <c r="J242" s="179">
        <f>ROUND(I242*H242,2)</f>
        <v>0</v>
      </c>
      <c r="K242" s="175" t="s">
        <v>140</v>
      </c>
      <c r="L242" s="39"/>
      <c r="M242" s="180" t="s">
        <v>19</v>
      </c>
      <c r="N242" s="181" t="s">
        <v>47</v>
      </c>
      <c r="O242" s="64"/>
      <c r="P242" s="182">
        <f>O242*H242</f>
        <v>0</v>
      </c>
      <c r="Q242" s="182">
        <v>0</v>
      </c>
      <c r="R242" s="182">
        <f>Q242*H242</f>
        <v>0</v>
      </c>
      <c r="S242" s="182">
        <v>0</v>
      </c>
      <c r="T242" s="183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84" t="s">
        <v>156</v>
      </c>
      <c r="AT242" s="184" t="s">
        <v>136</v>
      </c>
      <c r="AU242" s="184" t="s">
        <v>86</v>
      </c>
      <c r="AY242" s="17" t="s">
        <v>133</v>
      </c>
      <c r="BE242" s="185">
        <f>IF(N242="základní",J242,0)</f>
        <v>0</v>
      </c>
      <c r="BF242" s="185">
        <f>IF(N242="snížená",J242,0)</f>
        <v>0</v>
      </c>
      <c r="BG242" s="185">
        <f>IF(N242="zákl. přenesená",J242,0)</f>
        <v>0</v>
      </c>
      <c r="BH242" s="185">
        <f>IF(N242="sníž. přenesená",J242,0)</f>
        <v>0</v>
      </c>
      <c r="BI242" s="185">
        <f>IF(N242="nulová",J242,0)</f>
        <v>0</v>
      </c>
      <c r="BJ242" s="17" t="s">
        <v>84</v>
      </c>
      <c r="BK242" s="185">
        <f>ROUND(I242*H242,2)</f>
        <v>0</v>
      </c>
      <c r="BL242" s="17" t="s">
        <v>156</v>
      </c>
      <c r="BM242" s="184" t="s">
        <v>614</v>
      </c>
    </row>
    <row r="243" spans="1:65" s="2" customFormat="1" ht="11.25">
      <c r="A243" s="34"/>
      <c r="B243" s="35"/>
      <c r="C243" s="36"/>
      <c r="D243" s="186" t="s">
        <v>143</v>
      </c>
      <c r="E243" s="36"/>
      <c r="F243" s="187" t="s">
        <v>615</v>
      </c>
      <c r="G243" s="36"/>
      <c r="H243" s="36"/>
      <c r="I243" s="188"/>
      <c r="J243" s="36"/>
      <c r="K243" s="36"/>
      <c r="L243" s="39"/>
      <c r="M243" s="189"/>
      <c r="N243" s="190"/>
      <c r="O243" s="64"/>
      <c r="P243" s="64"/>
      <c r="Q243" s="64"/>
      <c r="R243" s="64"/>
      <c r="S243" s="64"/>
      <c r="T243" s="65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143</v>
      </c>
      <c r="AU243" s="17" t="s">
        <v>86</v>
      </c>
    </row>
    <row r="244" spans="1:65" s="2" customFormat="1" ht="16.5" customHeight="1">
      <c r="A244" s="34"/>
      <c r="B244" s="35"/>
      <c r="C244" s="191" t="s">
        <v>616</v>
      </c>
      <c r="D244" s="191" t="s">
        <v>173</v>
      </c>
      <c r="E244" s="192" t="s">
        <v>617</v>
      </c>
      <c r="F244" s="193" t="s">
        <v>608</v>
      </c>
      <c r="G244" s="194" t="s">
        <v>609</v>
      </c>
      <c r="H244" s="195">
        <v>1</v>
      </c>
      <c r="I244" s="196"/>
      <c r="J244" s="197">
        <f>ROUND(I244*H244,2)</f>
        <v>0</v>
      </c>
      <c r="K244" s="193" t="s">
        <v>19</v>
      </c>
      <c r="L244" s="198"/>
      <c r="M244" s="199" t="s">
        <v>19</v>
      </c>
      <c r="N244" s="200" t="s">
        <v>47</v>
      </c>
      <c r="O244" s="64"/>
      <c r="P244" s="182">
        <f>O244*H244</f>
        <v>0</v>
      </c>
      <c r="Q244" s="182">
        <v>0</v>
      </c>
      <c r="R244" s="182">
        <f>Q244*H244</f>
        <v>0</v>
      </c>
      <c r="S244" s="182">
        <v>0</v>
      </c>
      <c r="T244" s="183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4" t="s">
        <v>176</v>
      </c>
      <c r="AT244" s="184" t="s">
        <v>173</v>
      </c>
      <c r="AU244" s="184" t="s">
        <v>86</v>
      </c>
      <c r="AY244" s="17" t="s">
        <v>133</v>
      </c>
      <c r="BE244" s="185">
        <f>IF(N244="základní",J244,0)</f>
        <v>0</v>
      </c>
      <c r="BF244" s="185">
        <f>IF(N244="snížená",J244,0)</f>
        <v>0</v>
      </c>
      <c r="BG244" s="185">
        <f>IF(N244="zákl. přenesená",J244,0)</f>
        <v>0</v>
      </c>
      <c r="BH244" s="185">
        <f>IF(N244="sníž. přenesená",J244,0)</f>
        <v>0</v>
      </c>
      <c r="BI244" s="185">
        <f>IF(N244="nulová",J244,0)</f>
        <v>0</v>
      </c>
      <c r="BJ244" s="17" t="s">
        <v>84</v>
      </c>
      <c r="BK244" s="185">
        <f>ROUND(I244*H244,2)</f>
        <v>0</v>
      </c>
      <c r="BL244" s="17" t="s">
        <v>156</v>
      </c>
      <c r="BM244" s="184" t="s">
        <v>618</v>
      </c>
    </row>
    <row r="245" spans="1:65" s="12" customFormat="1" ht="22.9" customHeight="1">
      <c r="B245" s="157"/>
      <c r="C245" s="158"/>
      <c r="D245" s="159" t="s">
        <v>75</v>
      </c>
      <c r="E245" s="171" t="s">
        <v>619</v>
      </c>
      <c r="F245" s="171" t="s">
        <v>91</v>
      </c>
      <c r="G245" s="158"/>
      <c r="H245" s="158"/>
      <c r="I245" s="161"/>
      <c r="J245" s="172">
        <f>BK245</f>
        <v>0</v>
      </c>
      <c r="K245" s="158"/>
      <c r="L245" s="163"/>
      <c r="M245" s="164"/>
      <c r="N245" s="165"/>
      <c r="O245" s="165"/>
      <c r="P245" s="166">
        <f>SUM(P246:P251)</f>
        <v>0</v>
      </c>
      <c r="Q245" s="165"/>
      <c r="R245" s="166">
        <f>SUM(R246:R251)</f>
        <v>0</v>
      </c>
      <c r="S245" s="165"/>
      <c r="T245" s="167">
        <f>SUM(T246:T251)</f>
        <v>0</v>
      </c>
      <c r="AR245" s="168" t="s">
        <v>86</v>
      </c>
      <c r="AT245" s="169" t="s">
        <v>75</v>
      </c>
      <c r="AU245" s="169" t="s">
        <v>84</v>
      </c>
      <c r="AY245" s="168" t="s">
        <v>133</v>
      </c>
      <c r="BK245" s="170">
        <f>SUM(BK246:BK251)</f>
        <v>0</v>
      </c>
    </row>
    <row r="246" spans="1:65" s="2" customFormat="1" ht="16.5" customHeight="1">
      <c r="A246" s="34"/>
      <c r="B246" s="35"/>
      <c r="C246" s="173" t="s">
        <v>84</v>
      </c>
      <c r="D246" s="173" t="s">
        <v>136</v>
      </c>
      <c r="E246" s="174" t="s">
        <v>620</v>
      </c>
      <c r="F246" s="175" t="s">
        <v>621</v>
      </c>
      <c r="G246" s="176" t="s">
        <v>139</v>
      </c>
      <c r="H246" s="177">
        <v>1</v>
      </c>
      <c r="I246" s="178"/>
      <c r="J246" s="179">
        <f>ROUND(I246*H246,2)</f>
        <v>0</v>
      </c>
      <c r="K246" s="175" t="s">
        <v>140</v>
      </c>
      <c r="L246" s="39"/>
      <c r="M246" s="180" t="s">
        <v>19</v>
      </c>
      <c r="N246" s="181" t="s">
        <v>47</v>
      </c>
      <c r="O246" s="64"/>
      <c r="P246" s="182">
        <f>O246*H246</f>
        <v>0</v>
      </c>
      <c r="Q246" s="182">
        <v>0</v>
      </c>
      <c r="R246" s="182">
        <f>Q246*H246</f>
        <v>0</v>
      </c>
      <c r="S246" s="182">
        <v>0</v>
      </c>
      <c r="T246" s="183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4" t="s">
        <v>156</v>
      </c>
      <c r="AT246" s="184" t="s">
        <v>136</v>
      </c>
      <c r="AU246" s="184" t="s">
        <v>86</v>
      </c>
      <c r="AY246" s="17" t="s">
        <v>133</v>
      </c>
      <c r="BE246" s="185">
        <f>IF(N246="základní",J246,0)</f>
        <v>0</v>
      </c>
      <c r="BF246" s="185">
        <f>IF(N246="snížená",J246,0)</f>
        <v>0</v>
      </c>
      <c r="BG246" s="185">
        <f>IF(N246="zákl. přenesená",J246,0)</f>
        <v>0</v>
      </c>
      <c r="BH246" s="185">
        <f>IF(N246="sníž. přenesená",J246,0)</f>
        <v>0</v>
      </c>
      <c r="BI246" s="185">
        <f>IF(N246="nulová",J246,0)</f>
        <v>0</v>
      </c>
      <c r="BJ246" s="17" t="s">
        <v>84</v>
      </c>
      <c r="BK246" s="185">
        <f>ROUND(I246*H246,2)</f>
        <v>0</v>
      </c>
      <c r="BL246" s="17" t="s">
        <v>156</v>
      </c>
      <c r="BM246" s="184" t="s">
        <v>622</v>
      </c>
    </row>
    <row r="247" spans="1:65" s="2" customFormat="1" ht="11.25">
      <c r="A247" s="34"/>
      <c r="B247" s="35"/>
      <c r="C247" s="36"/>
      <c r="D247" s="186" t="s">
        <v>143</v>
      </c>
      <c r="E247" s="36"/>
      <c r="F247" s="187" t="s">
        <v>623</v>
      </c>
      <c r="G247" s="36"/>
      <c r="H247" s="36"/>
      <c r="I247" s="188"/>
      <c r="J247" s="36"/>
      <c r="K247" s="36"/>
      <c r="L247" s="39"/>
      <c r="M247" s="189"/>
      <c r="N247" s="190"/>
      <c r="O247" s="64"/>
      <c r="P247" s="64"/>
      <c r="Q247" s="64"/>
      <c r="R247" s="64"/>
      <c r="S247" s="64"/>
      <c r="T247" s="65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143</v>
      </c>
      <c r="AU247" s="17" t="s">
        <v>86</v>
      </c>
    </row>
    <row r="248" spans="1:65" s="2" customFormat="1" ht="78" customHeight="1">
      <c r="A248" s="34"/>
      <c r="B248" s="35"/>
      <c r="C248" s="191" t="s">
        <v>86</v>
      </c>
      <c r="D248" s="191" t="s">
        <v>173</v>
      </c>
      <c r="E248" s="192" t="s">
        <v>174</v>
      </c>
      <c r="F248" s="193" t="s">
        <v>624</v>
      </c>
      <c r="G248" s="194" t="s">
        <v>609</v>
      </c>
      <c r="H248" s="195">
        <v>1</v>
      </c>
      <c r="I248" s="196"/>
      <c r="J248" s="197">
        <f>ROUND(I248*H248,2)</f>
        <v>0</v>
      </c>
      <c r="K248" s="193" t="s">
        <v>19</v>
      </c>
      <c r="L248" s="198"/>
      <c r="M248" s="199" t="s">
        <v>19</v>
      </c>
      <c r="N248" s="200" t="s">
        <v>47</v>
      </c>
      <c r="O248" s="64"/>
      <c r="P248" s="182">
        <f>O248*H248</f>
        <v>0</v>
      </c>
      <c r="Q248" s="182">
        <v>0</v>
      </c>
      <c r="R248" s="182">
        <f>Q248*H248</f>
        <v>0</v>
      </c>
      <c r="S248" s="182">
        <v>0</v>
      </c>
      <c r="T248" s="183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84" t="s">
        <v>176</v>
      </c>
      <c r="AT248" s="184" t="s">
        <v>173</v>
      </c>
      <c r="AU248" s="184" t="s">
        <v>86</v>
      </c>
      <c r="AY248" s="17" t="s">
        <v>133</v>
      </c>
      <c r="BE248" s="185">
        <f>IF(N248="základní",J248,0)</f>
        <v>0</v>
      </c>
      <c r="BF248" s="185">
        <f>IF(N248="snížená",J248,0)</f>
        <v>0</v>
      </c>
      <c r="BG248" s="185">
        <f>IF(N248="zákl. přenesená",J248,0)</f>
        <v>0</v>
      </c>
      <c r="BH248" s="185">
        <f>IF(N248="sníž. přenesená",J248,0)</f>
        <v>0</v>
      </c>
      <c r="BI248" s="185">
        <f>IF(N248="nulová",J248,0)</f>
        <v>0</v>
      </c>
      <c r="BJ248" s="17" t="s">
        <v>84</v>
      </c>
      <c r="BK248" s="185">
        <f>ROUND(I248*H248,2)</f>
        <v>0</v>
      </c>
      <c r="BL248" s="17" t="s">
        <v>156</v>
      </c>
      <c r="BM248" s="184" t="s">
        <v>625</v>
      </c>
    </row>
    <row r="249" spans="1:65" s="2" customFormat="1" ht="16.5" customHeight="1">
      <c r="A249" s="34"/>
      <c r="B249" s="35"/>
      <c r="C249" s="173" t="s">
        <v>626</v>
      </c>
      <c r="D249" s="173" t="s">
        <v>136</v>
      </c>
      <c r="E249" s="174" t="s">
        <v>627</v>
      </c>
      <c r="F249" s="175" t="s">
        <v>628</v>
      </c>
      <c r="G249" s="176" t="s">
        <v>139</v>
      </c>
      <c r="H249" s="177">
        <v>1</v>
      </c>
      <c r="I249" s="178"/>
      <c r="J249" s="179">
        <f>ROUND(I249*H249,2)</f>
        <v>0</v>
      </c>
      <c r="K249" s="175" t="s">
        <v>19</v>
      </c>
      <c r="L249" s="39"/>
      <c r="M249" s="180" t="s">
        <v>19</v>
      </c>
      <c r="N249" s="181" t="s">
        <v>47</v>
      </c>
      <c r="O249" s="64"/>
      <c r="P249" s="182">
        <f>O249*H249</f>
        <v>0</v>
      </c>
      <c r="Q249" s="182">
        <v>0</v>
      </c>
      <c r="R249" s="182">
        <f>Q249*H249</f>
        <v>0</v>
      </c>
      <c r="S249" s="182">
        <v>0</v>
      </c>
      <c r="T249" s="183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84" t="s">
        <v>156</v>
      </c>
      <c r="AT249" s="184" t="s">
        <v>136</v>
      </c>
      <c r="AU249" s="184" t="s">
        <v>86</v>
      </c>
      <c r="AY249" s="17" t="s">
        <v>133</v>
      </c>
      <c r="BE249" s="185">
        <f>IF(N249="základní",J249,0)</f>
        <v>0</v>
      </c>
      <c r="BF249" s="185">
        <f>IF(N249="snížená",J249,0)</f>
        <v>0</v>
      </c>
      <c r="BG249" s="185">
        <f>IF(N249="zákl. přenesená",J249,0)</f>
        <v>0</v>
      </c>
      <c r="BH249" s="185">
        <f>IF(N249="sníž. přenesená",J249,0)</f>
        <v>0</v>
      </c>
      <c r="BI249" s="185">
        <f>IF(N249="nulová",J249,0)</f>
        <v>0</v>
      </c>
      <c r="BJ249" s="17" t="s">
        <v>84</v>
      </c>
      <c r="BK249" s="185">
        <f>ROUND(I249*H249,2)</f>
        <v>0</v>
      </c>
      <c r="BL249" s="17" t="s">
        <v>156</v>
      </c>
      <c r="BM249" s="184" t="s">
        <v>629</v>
      </c>
    </row>
    <row r="250" spans="1:65" s="2" customFormat="1" ht="16.5" customHeight="1">
      <c r="A250" s="34"/>
      <c r="B250" s="35"/>
      <c r="C250" s="173" t="s">
        <v>161</v>
      </c>
      <c r="D250" s="173" t="s">
        <v>136</v>
      </c>
      <c r="E250" s="174" t="s">
        <v>630</v>
      </c>
      <c r="F250" s="175" t="s">
        <v>631</v>
      </c>
      <c r="G250" s="176" t="s">
        <v>170</v>
      </c>
      <c r="H250" s="177">
        <v>20</v>
      </c>
      <c r="I250" s="178"/>
      <c r="J250" s="179">
        <f>ROUND(I250*H250,2)</f>
        <v>0</v>
      </c>
      <c r="K250" s="175" t="s">
        <v>140</v>
      </c>
      <c r="L250" s="39"/>
      <c r="M250" s="180" t="s">
        <v>19</v>
      </c>
      <c r="N250" s="181" t="s">
        <v>47</v>
      </c>
      <c r="O250" s="64"/>
      <c r="P250" s="182">
        <f>O250*H250</f>
        <v>0</v>
      </c>
      <c r="Q250" s="182">
        <v>0</v>
      </c>
      <c r="R250" s="182">
        <f>Q250*H250</f>
        <v>0</v>
      </c>
      <c r="S250" s="182">
        <v>0</v>
      </c>
      <c r="T250" s="183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4" t="s">
        <v>156</v>
      </c>
      <c r="AT250" s="184" t="s">
        <v>136</v>
      </c>
      <c r="AU250" s="184" t="s">
        <v>86</v>
      </c>
      <c r="AY250" s="17" t="s">
        <v>133</v>
      </c>
      <c r="BE250" s="185">
        <f>IF(N250="základní",J250,0)</f>
        <v>0</v>
      </c>
      <c r="BF250" s="185">
        <f>IF(N250="snížená",J250,0)</f>
        <v>0</v>
      </c>
      <c r="BG250" s="185">
        <f>IF(N250="zákl. přenesená",J250,0)</f>
        <v>0</v>
      </c>
      <c r="BH250" s="185">
        <f>IF(N250="sníž. přenesená",J250,0)</f>
        <v>0</v>
      </c>
      <c r="BI250" s="185">
        <f>IF(N250="nulová",J250,0)</f>
        <v>0</v>
      </c>
      <c r="BJ250" s="17" t="s">
        <v>84</v>
      </c>
      <c r="BK250" s="185">
        <f>ROUND(I250*H250,2)</f>
        <v>0</v>
      </c>
      <c r="BL250" s="17" t="s">
        <v>156</v>
      </c>
      <c r="BM250" s="184" t="s">
        <v>632</v>
      </c>
    </row>
    <row r="251" spans="1:65" s="2" customFormat="1" ht="11.25">
      <c r="A251" s="34"/>
      <c r="B251" s="35"/>
      <c r="C251" s="36"/>
      <c r="D251" s="186" t="s">
        <v>143</v>
      </c>
      <c r="E251" s="36"/>
      <c r="F251" s="187" t="s">
        <v>633</v>
      </c>
      <c r="G251" s="36"/>
      <c r="H251" s="36"/>
      <c r="I251" s="188"/>
      <c r="J251" s="36"/>
      <c r="K251" s="36"/>
      <c r="L251" s="39"/>
      <c r="M251" s="189"/>
      <c r="N251" s="190"/>
      <c r="O251" s="64"/>
      <c r="P251" s="64"/>
      <c r="Q251" s="64"/>
      <c r="R251" s="64"/>
      <c r="S251" s="64"/>
      <c r="T251" s="65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7" t="s">
        <v>143</v>
      </c>
      <c r="AU251" s="17" t="s">
        <v>86</v>
      </c>
    </row>
    <row r="252" spans="1:65" s="12" customFormat="1" ht="25.9" customHeight="1">
      <c r="B252" s="157"/>
      <c r="C252" s="158"/>
      <c r="D252" s="159" t="s">
        <v>75</v>
      </c>
      <c r="E252" s="160" t="s">
        <v>195</v>
      </c>
      <c r="F252" s="160" t="s">
        <v>196</v>
      </c>
      <c r="G252" s="158"/>
      <c r="H252" s="158"/>
      <c r="I252" s="161"/>
      <c r="J252" s="162">
        <f>BK252</f>
        <v>0</v>
      </c>
      <c r="K252" s="158"/>
      <c r="L252" s="163"/>
      <c r="M252" s="164"/>
      <c r="N252" s="165"/>
      <c r="O252" s="165"/>
      <c r="P252" s="166">
        <f>SUM(P253:P266)</f>
        <v>0</v>
      </c>
      <c r="Q252" s="165"/>
      <c r="R252" s="166">
        <f>SUM(R253:R266)</f>
        <v>0</v>
      </c>
      <c r="S252" s="165"/>
      <c r="T252" s="167">
        <f>SUM(T253:T266)</f>
        <v>0</v>
      </c>
      <c r="AR252" s="168" t="s">
        <v>141</v>
      </c>
      <c r="AT252" s="169" t="s">
        <v>75</v>
      </c>
      <c r="AU252" s="169" t="s">
        <v>76</v>
      </c>
      <c r="AY252" s="168" t="s">
        <v>133</v>
      </c>
      <c r="BK252" s="170">
        <f>SUM(BK253:BK266)</f>
        <v>0</v>
      </c>
    </row>
    <row r="253" spans="1:65" s="2" customFormat="1" ht="16.5" customHeight="1">
      <c r="A253" s="34"/>
      <c r="B253" s="35"/>
      <c r="C253" s="173" t="s">
        <v>634</v>
      </c>
      <c r="D253" s="173" t="s">
        <v>136</v>
      </c>
      <c r="E253" s="174" t="s">
        <v>635</v>
      </c>
      <c r="F253" s="175" t="s">
        <v>636</v>
      </c>
      <c r="G253" s="176" t="s">
        <v>200</v>
      </c>
      <c r="H253" s="177">
        <v>16</v>
      </c>
      <c r="I253" s="178"/>
      <c r="J253" s="179">
        <f>ROUND(I253*H253,2)</f>
        <v>0</v>
      </c>
      <c r="K253" s="175" t="s">
        <v>140</v>
      </c>
      <c r="L253" s="39"/>
      <c r="M253" s="180" t="s">
        <v>19</v>
      </c>
      <c r="N253" s="181" t="s">
        <v>47</v>
      </c>
      <c r="O253" s="64"/>
      <c r="P253" s="182">
        <f>O253*H253</f>
        <v>0</v>
      </c>
      <c r="Q253" s="182">
        <v>0</v>
      </c>
      <c r="R253" s="182">
        <f>Q253*H253</f>
        <v>0</v>
      </c>
      <c r="S253" s="182">
        <v>0</v>
      </c>
      <c r="T253" s="183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84" t="s">
        <v>201</v>
      </c>
      <c r="AT253" s="184" t="s">
        <v>136</v>
      </c>
      <c r="AU253" s="184" t="s">
        <v>84</v>
      </c>
      <c r="AY253" s="17" t="s">
        <v>133</v>
      </c>
      <c r="BE253" s="185">
        <f>IF(N253="základní",J253,0)</f>
        <v>0</v>
      </c>
      <c r="BF253" s="185">
        <f>IF(N253="snížená",J253,0)</f>
        <v>0</v>
      </c>
      <c r="BG253" s="185">
        <f>IF(N253="zákl. přenesená",J253,0)</f>
        <v>0</v>
      </c>
      <c r="BH253" s="185">
        <f>IF(N253="sníž. přenesená",J253,0)</f>
        <v>0</v>
      </c>
      <c r="BI253" s="185">
        <f>IF(N253="nulová",J253,0)</f>
        <v>0</v>
      </c>
      <c r="BJ253" s="17" t="s">
        <v>84</v>
      </c>
      <c r="BK253" s="185">
        <f>ROUND(I253*H253,2)</f>
        <v>0</v>
      </c>
      <c r="BL253" s="17" t="s">
        <v>201</v>
      </c>
      <c r="BM253" s="184" t="s">
        <v>637</v>
      </c>
    </row>
    <row r="254" spans="1:65" s="2" customFormat="1" ht="11.25">
      <c r="A254" s="34"/>
      <c r="B254" s="35"/>
      <c r="C254" s="36"/>
      <c r="D254" s="186" t="s">
        <v>143</v>
      </c>
      <c r="E254" s="36"/>
      <c r="F254" s="187" t="s">
        <v>638</v>
      </c>
      <c r="G254" s="36"/>
      <c r="H254" s="36"/>
      <c r="I254" s="188"/>
      <c r="J254" s="36"/>
      <c r="K254" s="36"/>
      <c r="L254" s="39"/>
      <c r="M254" s="189"/>
      <c r="N254" s="190"/>
      <c r="O254" s="64"/>
      <c r="P254" s="64"/>
      <c r="Q254" s="64"/>
      <c r="R254" s="64"/>
      <c r="S254" s="64"/>
      <c r="T254" s="65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143</v>
      </c>
      <c r="AU254" s="17" t="s">
        <v>84</v>
      </c>
    </row>
    <row r="255" spans="1:65" s="2" customFormat="1" ht="16.5" customHeight="1">
      <c r="A255" s="34"/>
      <c r="B255" s="35"/>
      <c r="C255" s="173" t="s">
        <v>639</v>
      </c>
      <c r="D255" s="173" t="s">
        <v>136</v>
      </c>
      <c r="E255" s="174" t="s">
        <v>640</v>
      </c>
      <c r="F255" s="175" t="s">
        <v>641</v>
      </c>
      <c r="G255" s="176" t="s">
        <v>200</v>
      </c>
      <c r="H255" s="177">
        <v>40</v>
      </c>
      <c r="I255" s="178"/>
      <c r="J255" s="179">
        <f>ROUND(I255*H255,2)</f>
        <v>0</v>
      </c>
      <c r="K255" s="175" t="s">
        <v>140</v>
      </c>
      <c r="L255" s="39"/>
      <c r="M255" s="180" t="s">
        <v>19</v>
      </c>
      <c r="N255" s="181" t="s">
        <v>47</v>
      </c>
      <c r="O255" s="64"/>
      <c r="P255" s="182">
        <f>O255*H255</f>
        <v>0</v>
      </c>
      <c r="Q255" s="182">
        <v>0</v>
      </c>
      <c r="R255" s="182">
        <f>Q255*H255</f>
        <v>0</v>
      </c>
      <c r="S255" s="182">
        <v>0</v>
      </c>
      <c r="T255" s="183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84" t="s">
        <v>201</v>
      </c>
      <c r="AT255" s="184" t="s">
        <v>136</v>
      </c>
      <c r="AU255" s="184" t="s">
        <v>84</v>
      </c>
      <c r="AY255" s="17" t="s">
        <v>133</v>
      </c>
      <c r="BE255" s="185">
        <f>IF(N255="základní",J255,0)</f>
        <v>0</v>
      </c>
      <c r="BF255" s="185">
        <f>IF(N255="snížená",J255,0)</f>
        <v>0</v>
      </c>
      <c r="BG255" s="185">
        <f>IF(N255="zákl. přenesená",J255,0)</f>
        <v>0</v>
      </c>
      <c r="BH255" s="185">
        <f>IF(N255="sníž. přenesená",J255,0)</f>
        <v>0</v>
      </c>
      <c r="BI255" s="185">
        <f>IF(N255="nulová",J255,0)</f>
        <v>0</v>
      </c>
      <c r="BJ255" s="17" t="s">
        <v>84</v>
      </c>
      <c r="BK255" s="185">
        <f>ROUND(I255*H255,2)</f>
        <v>0</v>
      </c>
      <c r="BL255" s="17" t="s">
        <v>201</v>
      </c>
      <c r="BM255" s="184" t="s">
        <v>642</v>
      </c>
    </row>
    <row r="256" spans="1:65" s="2" customFormat="1" ht="11.25">
      <c r="A256" s="34"/>
      <c r="B256" s="35"/>
      <c r="C256" s="36"/>
      <c r="D256" s="186" t="s">
        <v>143</v>
      </c>
      <c r="E256" s="36"/>
      <c r="F256" s="187" t="s">
        <v>643</v>
      </c>
      <c r="G256" s="36"/>
      <c r="H256" s="36"/>
      <c r="I256" s="188"/>
      <c r="J256" s="36"/>
      <c r="K256" s="36"/>
      <c r="L256" s="39"/>
      <c r="M256" s="189"/>
      <c r="N256" s="190"/>
      <c r="O256" s="64"/>
      <c r="P256" s="64"/>
      <c r="Q256" s="64"/>
      <c r="R256" s="64"/>
      <c r="S256" s="64"/>
      <c r="T256" s="65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7" t="s">
        <v>143</v>
      </c>
      <c r="AU256" s="17" t="s">
        <v>84</v>
      </c>
    </row>
    <row r="257" spans="1:65" s="2" customFormat="1" ht="24.2" customHeight="1">
      <c r="A257" s="34"/>
      <c r="B257" s="35"/>
      <c r="C257" s="173" t="s">
        <v>644</v>
      </c>
      <c r="D257" s="173" t="s">
        <v>136</v>
      </c>
      <c r="E257" s="174" t="s">
        <v>645</v>
      </c>
      <c r="F257" s="175" t="s">
        <v>646</v>
      </c>
      <c r="G257" s="176" t="s">
        <v>200</v>
      </c>
      <c r="H257" s="177">
        <v>60</v>
      </c>
      <c r="I257" s="178"/>
      <c r="J257" s="179">
        <f>ROUND(I257*H257,2)</f>
        <v>0</v>
      </c>
      <c r="K257" s="175" t="s">
        <v>140</v>
      </c>
      <c r="L257" s="39"/>
      <c r="M257" s="180" t="s">
        <v>19</v>
      </c>
      <c r="N257" s="181" t="s">
        <v>47</v>
      </c>
      <c r="O257" s="64"/>
      <c r="P257" s="182">
        <f>O257*H257</f>
        <v>0</v>
      </c>
      <c r="Q257" s="182">
        <v>0</v>
      </c>
      <c r="R257" s="182">
        <f>Q257*H257</f>
        <v>0</v>
      </c>
      <c r="S257" s="182">
        <v>0</v>
      </c>
      <c r="T257" s="183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84" t="s">
        <v>201</v>
      </c>
      <c r="AT257" s="184" t="s">
        <v>136</v>
      </c>
      <c r="AU257" s="184" t="s">
        <v>84</v>
      </c>
      <c r="AY257" s="17" t="s">
        <v>133</v>
      </c>
      <c r="BE257" s="185">
        <f>IF(N257="základní",J257,0)</f>
        <v>0</v>
      </c>
      <c r="BF257" s="185">
        <f>IF(N257="snížená",J257,0)</f>
        <v>0</v>
      </c>
      <c r="BG257" s="185">
        <f>IF(N257="zákl. přenesená",J257,0)</f>
        <v>0</v>
      </c>
      <c r="BH257" s="185">
        <f>IF(N257="sníž. přenesená",J257,0)</f>
        <v>0</v>
      </c>
      <c r="BI257" s="185">
        <f>IF(N257="nulová",J257,0)</f>
        <v>0</v>
      </c>
      <c r="BJ257" s="17" t="s">
        <v>84</v>
      </c>
      <c r="BK257" s="185">
        <f>ROUND(I257*H257,2)</f>
        <v>0</v>
      </c>
      <c r="BL257" s="17" t="s">
        <v>201</v>
      </c>
      <c r="BM257" s="184" t="s">
        <v>647</v>
      </c>
    </row>
    <row r="258" spans="1:65" s="2" customFormat="1" ht="11.25">
      <c r="A258" s="34"/>
      <c r="B258" s="35"/>
      <c r="C258" s="36"/>
      <c r="D258" s="186" t="s">
        <v>143</v>
      </c>
      <c r="E258" s="36"/>
      <c r="F258" s="187" t="s">
        <v>648</v>
      </c>
      <c r="G258" s="36"/>
      <c r="H258" s="36"/>
      <c r="I258" s="188"/>
      <c r="J258" s="36"/>
      <c r="K258" s="36"/>
      <c r="L258" s="39"/>
      <c r="M258" s="189"/>
      <c r="N258" s="190"/>
      <c r="O258" s="64"/>
      <c r="P258" s="64"/>
      <c r="Q258" s="64"/>
      <c r="R258" s="64"/>
      <c r="S258" s="64"/>
      <c r="T258" s="65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143</v>
      </c>
      <c r="AU258" s="17" t="s">
        <v>84</v>
      </c>
    </row>
    <row r="259" spans="1:65" s="2" customFormat="1" ht="24.2" customHeight="1">
      <c r="A259" s="34"/>
      <c r="B259" s="35"/>
      <c r="C259" s="173" t="s">
        <v>649</v>
      </c>
      <c r="D259" s="173" t="s">
        <v>136</v>
      </c>
      <c r="E259" s="174" t="s">
        <v>650</v>
      </c>
      <c r="F259" s="175" t="s">
        <v>651</v>
      </c>
      <c r="G259" s="176" t="s">
        <v>200</v>
      </c>
      <c r="H259" s="177">
        <v>32</v>
      </c>
      <c r="I259" s="178"/>
      <c r="J259" s="179">
        <f>ROUND(I259*H259,2)</f>
        <v>0</v>
      </c>
      <c r="K259" s="175" t="s">
        <v>19</v>
      </c>
      <c r="L259" s="39"/>
      <c r="M259" s="180" t="s">
        <v>19</v>
      </c>
      <c r="N259" s="181" t="s">
        <v>47</v>
      </c>
      <c r="O259" s="64"/>
      <c r="P259" s="182">
        <f>O259*H259</f>
        <v>0</v>
      </c>
      <c r="Q259" s="182">
        <v>0</v>
      </c>
      <c r="R259" s="182">
        <f>Q259*H259</f>
        <v>0</v>
      </c>
      <c r="S259" s="182">
        <v>0</v>
      </c>
      <c r="T259" s="183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84" t="s">
        <v>201</v>
      </c>
      <c r="AT259" s="184" t="s">
        <v>136</v>
      </c>
      <c r="AU259" s="184" t="s">
        <v>84</v>
      </c>
      <c r="AY259" s="17" t="s">
        <v>133</v>
      </c>
      <c r="BE259" s="185">
        <f>IF(N259="základní",J259,0)</f>
        <v>0</v>
      </c>
      <c r="BF259" s="185">
        <f>IF(N259="snížená",J259,0)</f>
        <v>0</v>
      </c>
      <c r="BG259" s="185">
        <f>IF(N259="zákl. přenesená",J259,0)</f>
        <v>0</v>
      </c>
      <c r="BH259" s="185">
        <f>IF(N259="sníž. přenesená",J259,0)</f>
        <v>0</v>
      </c>
      <c r="BI259" s="185">
        <f>IF(N259="nulová",J259,0)</f>
        <v>0</v>
      </c>
      <c r="BJ259" s="17" t="s">
        <v>84</v>
      </c>
      <c r="BK259" s="185">
        <f>ROUND(I259*H259,2)</f>
        <v>0</v>
      </c>
      <c r="BL259" s="17" t="s">
        <v>201</v>
      </c>
      <c r="BM259" s="184" t="s">
        <v>652</v>
      </c>
    </row>
    <row r="260" spans="1:65" s="2" customFormat="1" ht="24.2" customHeight="1">
      <c r="A260" s="34"/>
      <c r="B260" s="35"/>
      <c r="C260" s="173" t="s">
        <v>653</v>
      </c>
      <c r="D260" s="173" t="s">
        <v>136</v>
      </c>
      <c r="E260" s="174" t="s">
        <v>215</v>
      </c>
      <c r="F260" s="175" t="s">
        <v>654</v>
      </c>
      <c r="G260" s="176" t="s">
        <v>200</v>
      </c>
      <c r="H260" s="177">
        <v>60</v>
      </c>
      <c r="I260" s="178"/>
      <c r="J260" s="179">
        <f>ROUND(I260*H260,2)</f>
        <v>0</v>
      </c>
      <c r="K260" s="175" t="s">
        <v>140</v>
      </c>
      <c r="L260" s="39"/>
      <c r="M260" s="180" t="s">
        <v>19</v>
      </c>
      <c r="N260" s="181" t="s">
        <v>47</v>
      </c>
      <c r="O260" s="64"/>
      <c r="P260" s="182">
        <f>O260*H260</f>
        <v>0</v>
      </c>
      <c r="Q260" s="182">
        <v>0</v>
      </c>
      <c r="R260" s="182">
        <f>Q260*H260</f>
        <v>0</v>
      </c>
      <c r="S260" s="182">
        <v>0</v>
      </c>
      <c r="T260" s="183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84" t="s">
        <v>201</v>
      </c>
      <c r="AT260" s="184" t="s">
        <v>136</v>
      </c>
      <c r="AU260" s="184" t="s">
        <v>84</v>
      </c>
      <c r="AY260" s="17" t="s">
        <v>133</v>
      </c>
      <c r="BE260" s="185">
        <f>IF(N260="základní",J260,0)</f>
        <v>0</v>
      </c>
      <c r="BF260" s="185">
        <f>IF(N260="snížená",J260,0)</f>
        <v>0</v>
      </c>
      <c r="BG260" s="185">
        <f>IF(N260="zákl. přenesená",J260,0)</f>
        <v>0</v>
      </c>
      <c r="BH260" s="185">
        <f>IF(N260="sníž. přenesená",J260,0)</f>
        <v>0</v>
      </c>
      <c r="BI260" s="185">
        <f>IF(N260="nulová",J260,0)</f>
        <v>0</v>
      </c>
      <c r="BJ260" s="17" t="s">
        <v>84</v>
      </c>
      <c r="BK260" s="185">
        <f>ROUND(I260*H260,2)</f>
        <v>0</v>
      </c>
      <c r="BL260" s="17" t="s">
        <v>201</v>
      </c>
      <c r="BM260" s="184" t="s">
        <v>655</v>
      </c>
    </row>
    <row r="261" spans="1:65" s="2" customFormat="1" ht="11.25">
      <c r="A261" s="34"/>
      <c r="B261" s="35"/>
      <c r="C261" s="36"/>
      <c r="D261" s="186" t="s">
        <v>143</v>
      </c>
      <c r="E261" s="36"/>
      <c r="F261" s="187" t="s">
        <v>218</v>
      </c>
      <c r="G261" s="36"/>
      <c r="H261" s="36"/>
      <c r="I261" s="188"/>
      <c r="J261" s="36"/>
      <c r="K261" s="36"/>
      <c r="L261" s="39"/>
      <c r="M261" s="189"/>
      <c r="N261" s="190"/>
      <c r="O261" s="64"/>
      <c r="P261" s="64"/>
      <c r="Q261" s="64"/>
      <c r="R261" s="64"/>
      <c r="S261" s="64"/>
      <c r="T261" s="65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7" t="s">
        <v>143</v>
      </c>
      <c r="AU261" s="17" t="s">
        <v>84</v>
      </c>
    </row>
    <row r="262" spans="1:65" s="2" customFormat="1" ht="16.5" customHeight="1">
      <c r="A262" s="34"/>
      <c r="B262" s="35"/>
      <c r="C262" s="173" t="s">
        <v>656</v>
      </c>
      <c r="D262" s="173" t="s">
        <v>136</v>
      </c>
      <c r="E262" s="174" t="s">
        <v>657</v>
      </c>
      <c r="F262" s="175" t="s">
        <v>658</v>
      </c>
      <c r="G262" s="176" t="s">
        <v>200</v>
      </c>
      <c r="H262" s="177">
        <v>24</v>
      </c>
      <c r="I262" s="178"/>
      <c r="J262" s="179">
        <f>ROUND(I262*H262,2)</f>
        <v>0</v>
      </c>
      <c r="K262" s="175" t="s">
        <v>140</v>
      </c>
      <c r="L262" s="39"/>
      <c r="M262" s="180" t="s">
        <v>19</v>
      </c>
      <c r="N262" s="181" t="s">
        <v>47</v>
      </c>
      <c r="O262" s="64"/>
      <c r="P262" s="182">
        <f>O262*H262</f>
        <v>0</v>
      </c>
      <c r="Q262" s="182">
        <v>0</v>
      </c>
      <c r="R262" s="182">
        <f>Q262*H262</f>
        <v>0</v>
      </c>
      <c r="S262" s="182">
        <v>0</v>
      </c>
      <c r="T262" s="183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84" t="s">
        <v>201</v>
      </c>
      <c r="AT262" s="184" t="s">
        <v>136</v>
      </c>
      <c r="AU262" s="184" t="s">
        <v>84</v>
      </c>
      <c r="AY262" s="17" t="s">
        <v>133</v>
      </c>
      <c r="BE262" s="185">
        <f>IF(N262="základní",J262,0)</f>
        <v>0</v>
      </c>
      <c r="BF262" s="185">
        <f>IF(N262="snížená",J262,0)</f>
        <v>0</v>
      </c>
      <c r="BG262" s="185">
        <f>IF(N262="zákl. přenesená",J262,0)</f>
        <v>0</v>
      </c>
      <c r="BH262" s="185">
        <f>IF(N262="sníž. přenesená",J262,0)</f>
        <v>0</v>
      </c>
      <c r="BI262" s="185">
        <f>IF(N262="nulová",J262,0)</f>
        <v>0</v>
      </c>
      <c r="BJ262" s="17" t="s">
        <v>84</v>
      </c>
      <c r="BK262" s="185">
        <f>ROUND(I262*H262,2)</f>
        <v>0</v>
      </c>
      <c r="BL262" s="17" t="s">
        <v>201</v>
      </c>
      <c r="BM262" s="184" t="s">
        <v>659</v>
      </c>
    </row>
    <row r="263" spans="1:65" s="2" customFormat="1" ht="11.25">
      <c r="A263" s="34"/>
      <c r="B263" s="35"/>
      <c r="C263" s="36"/>
      <c r="D263" s="186" t="s">
        <v>143</v>
      </c>
      <c r="E263" s="36"/>
      <c r="F263" s="187" t="s">
        <v>660</v>
      </c>
      <c r="G263" s="36"/>
      <c r="H263" s="36"/>
      <c r="I263" s="188"/>
      <c r="J263" s="36"/>
      <c r="K263" s="36"/>
      <c r="L263" s="39"/>
      <c r="M263" s="189"/>
      <c r="N263" s="190"/>
      <c r="O263" s="64"/>
      <c r="P263" s="64"/>
      <c r="Q263" s="64"/>
      <c r="R263" s="64"/>
      <c r="S263" s="64"/>
      <c r="T263" s="65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7" t="s">
        <v>143</v>
      </c>
      <c r="AU263" s="17" t="s">
        <v>84</v>
      </c>
    </row>
    <row r="264" spans="1:65" s="2" customFormat="1" ht="16.5" customHeight="1">
      <c r="A264" s="34"/>
      <c r="B264" s="35"/>
      <c r="C264" s="173" t="s">
        <v>661</v>
      </c>
      <c r="D264" s="173" t="s">
        <v>136</v>
      </c>
      <c r="E264" s="174" t="s">
        <v>662</v>
      </c>
      <c r="F264" s="175" t="s">
        <v>663</v>
      </c>
      <c r="G264" s="176" t="s">
        <v>200</v>
      </c>
      <c r="H264" s="177">
        <v>24</v>
      </c>
      <c r="I264" s="178"/>
      <c r="J264" s="179">
        <f>ROUND(I264*H264,2)</f>
        <v>0</v>
      </c>
      <c r="K264" s="175" t="s">
        <v>19</v>
      </c>
      <c r="L264" s="39"/>
      <c r="M264" s="180" t="s">
        <v>19</v>
      </c>
      <c r="N264" s="181" t="s">
        <v>47</v>
      </c>
      <c r="O264" s="64"/>
      <c r="P264" s="182">
        <f>O264*H264</f>
        <v>0</v>
      </c>
      <c r="Q264" s="182">
        <v>0</v>
      </c>
      <c r="R264" s="182">
        <f>Q264*H264</f>
        <v>0</v>
      </c>
      <c r="S264" s="182">
        <v>0</v>
      </c>
      <c r="T264" s="183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84" t="s">
        <v>201</v>
      </c>
      <c r="AT264" s="184" t="s">
        <v>136</v>
      </c>
      <c r="AU264" s="184" t="s">
        <v>84</v>
      </c>
      <c r="AY264" s="17" t="s">
        <v>133</v>
      </c>
      <c r="BE264" s="185">
        <f>IF(N264="základní",J264,0)</f>
        <v>0</v>
      </c>
      <c r="BF264" s="185">
        <f>IF(N264="snížená",J264,0)</f>
        <v>0</v>
      </c>
      <c r="BG264" s="185">
        <f>IF(N264="zákl. přenesená",J264,0)</f>
        <v>0</v>
      </c>
      <c r="BH264" s="185">
        <f>IF(N264="sníž. přenesená",J264,0)</f>
        <v>0</v>
      </c>
      <c r="BI264" s="185">
        <f>IF(N264="nulová",J264,0)</f>
        <v>0</v>
      </c>
      <c r="BJ264" s="17" t="s">
        <v>84</v>
      </c>
      <c r="BK264" s="185">
        <f>ROUND(I264*H264,2)</f>
        <v>0</v>
      </c>
      <c r="BL264" s="17" t="s">
        <v>201</v>
      </c>
      <c r="BM264" s="184" t="s">
        <v>664</v>
      </c>
    </row>
    <row r="265" spans="1:65" s="2" customFormat="1" ht="24.2" customHeight="1">
      <c r="A265" s="34"/>
      <c r="B265" s="35"/>
      <c r="C265" s="173" t="s">
        <v>665</v>
      </c>
      <c r="D265" s="173" t="s">
        <v>136</v>
      </c>
      <c r="E265" s="174" t="s">
        <v>666</v>
      </c>
      <c r="F265" s="175" t="s">
        <v>667</v>
      </c>
      <c r="G265" s="176" t="s">
        <v>200</v>
      </c>
      <c r="H265" s="177">
        <v>80</v>
      </c>
      <c r="I265" s="178"/>
      <c r="J265" s="179">
        <f>ROUND(I265*H265,2)</f>
        <v>0</v>
      </c>
      <c r="K265" s="175" t="s">
        <v>140</v>
      </c>
      <c r="L265" s="39"/>
      <c r="M265" s="180" t="s">
        <v>19</v>
      </c>
      <c r="N265" s="181" t="s">
        <v>47</v>
      </c>
      <c r="O265" s="64"/>
      <c r="P265" s="182">
        <f>O265*H265</f>
        <v>0</v>
      </c>
      <c r="Q265" s="182">
        <v>0</v>
      </c>
      <c r="R265" s="182">
        <f>Q265*H265</f>
        <v>0</v>
      </c>
      <c r="S265" s="182">
        <v>0</v>
      </c>
      <c r="T265" s="183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84" t="s">
        <v>201</v>
      </c>
      <c r="AT265" s="184" t="s">
        <v>136</v>
      </c>
      <c r="AU265" s="184" t="s">
        <v>84</v>
      </c>
      <c r="AY265" s="17" t="s">
        <v>133</v>
      </c>
      <c r="BE265" s="185">
        <f>IF(N265="základní",J265,0)</f>
        <v>0</v>
      </c>
      <c r="BF265" s="185">
        <f>IF(N265="snížená",J265,0)</f>
        <v>0</v>
      </c>
      <c r="BG265" s="185">
        <f>IF(N265="zákl. přenesená",J265,0)</f>
        <v>0</v>
      </c>
      <c r="BH265" s="185">
        <f>IF(N265="sníž. přenesená",J265,0)</f>
        <v>0</v>
      </c>
      <c r="BI265" s="185">
        <f>IF(N265="nulová",J265,0)</f>
        <v>0</v>
      </c>
      <c r="BJ265" s="17" t="s">
        <v>84</v>
      </c>
      <c r="BK265" s="185">
        <f>ROUND(I265*H265,2)</f>
        <v>0</v>
      </c>
      <c r="BL265" s="17" t="s">
        <v>201</v>
      </c>
      <c r="BM265" s="184" t="s">
        <v>668</v>
      </c>
    </row>
    <row r="266" spans="1:65" s="2" customFormat="1" ht="11.25">
      <c r="A266" s="34"/>
      <c r="B266" s="35"/>
      <c r="C266" s="36"/>
      <c r="D266" s="186" t="s">
        <v>143</v>
      </c>
      <c r="E266" s="36"/>
      <c r="F266" s="187" t="s">
        <v>669</v>
      </c>
      <c r="G266" s="36"/>
      <c r="H266" s="36"/>
      <c r="I266" s="188"/>
      <c r="J266" s="36"/>
      <c r="K266" s="36"/>
      <c r="L266" s="39"/>
      <c r="M266" s="189"/>
      <c r="N266" s="190"/>
      <c r="O266" s="64"/>
      <c r="P266" s="64"/>
      <c r="Q266" s="64"/>
      <c r="R266" s="64"/>
      <c r="S266" s="64"/>
      <c r="T266" s="65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7" t="s">
        <v>143</v>
      </c>
      <c r="AU266" s="17" t="s">
        <v>84</v>
      </c>
    </row>
    <row r="267" spans="1:65" s="12" customFormat="1" ht="25.9" customHeight="1">
      <c r="B267" s="157"/>
      <c r="C267" s="158"/>
      <c r="D267" s="159" t="s">
        <v>75</v>
      </c>
      <c r="E267" s="160" t="s">
        <v>100</v>
      </c>
      <c r="F267" s="160" t="s">
        <v>670</v>
      </c>
      <c r="G267" s="158"/>
      <c r="H267" s="158"/>
      <c r="I267" s="161"/>
      <c r="J267" s="162">
        <f>BK267</f>
        <v>0</v>
      </c>
      <c r="K267" s="158"/>
      <c r="L267" s="163"/>
      <c r="M267" s="164"/>
      <c r="N267" s="165"/>
      <c r="O267" s="165"/>
      <c r="P267" s="166">
        <f>P268+P271+P278+P283+P288</f>
        <v>0</v>
      </c>
      <c r="Q267" s="165"/>
      <c r="R267" s="166">
        <f>R268+R271+R278+R283+R288</f>
        <v>0</v>
      </c>
      <c r="S267" s="165"/>
      <c r="T267" s="167">
        <f>T268+T271+T278+T283+T288</f>
        <v>0</v>
      </c>
      <c r="AR267" s="168" t="s">
        <v>161</v>
      </c>
      <c r="AT267" s="169" t="s">
        <v>75</v>
      </c>
      <c r="AU267" s="169" t="s">
        <v>76</v>
      </c>
      <c r="AY267" s="168" t="s">
        <v>133</v>
      </c>
      <c r="BK267" s="170">
        <f>BK268+BK271+BK278+BK283+BK288</f>
        <v>0</v>
      </c>
    </row>
    <row r="268" spans="1:65" s="12" customFormat="1" ht="22.9" customHeight="1">
      <c r="B268" s="157"/>
      <c r="C268" s="158"/>
      <c r="D268" s="159" t="s">
        <v>75</v>
      </c>
      <c r="E268" s="171" t="s">
        <v>671</v>
      </c>
      <c r="F268" s="171" t="s">
        <v>672</v>
      </c>
      <c r="G268" s="158"/>
      <c r="H268" s="158"/>
      <c r="I268" s="161"/>
      <c r="J268" s="172">
        <f>BK268</f>
        <v>0</v>
      </c>
      <c r="K268" s="158"/>
      <c r="L268" s="163"/>
      <c r="M268" s="164"/>
      <c r="N268" s="165"/>
      <c r="O268" s="165"/>
      <c r="P268" s="166">
        <f>SUM(P269:P270)</f>
        <v>0</v>
      </c>
      <c r="Q268" s="165"/>
      <c r="R268" s="166">
        <f>SUM(R269:R270)</f>
        <v>0</v>
      </c>
      <c r="S268" s="165"/>
      <c r="T268" s="167">
        <f>SUM(T269:T270)</f>
        <v>0</v>
      </c>
      <c r="AR268" s="168" t="s">
        <v>161</v>
      </c>
      <c r="AT268" s="169" t="s">
        <v>75</v>
      </c>
      <c r="AU268" s="169" t="s">
        <v>84</v>
      </c>
      <c r="AY268" s="168" t="s">
        <v>133</v>
      </c>
      <c r="BK268" s="170">
        <f>SUM(BK269:BK270)</f>
        <v>0</v>
      </c>
    </row>
    <row r="269" spans="1:65" s="2" customFormat="1" ht="16.5" customHeight="1">
      <c r="A269" s="34"/>
      <c r="B269" s="35"/>
      <c r="C269" s="173" t="s">
        <v>673</v>
      </c>
      <c r="D269" s="173" t="s">
        <v>136</v>
      </c>
      <c r="E269" s="174" t="s">
        <v>674</v>
      </c>
      <c r="F269" s="175" t="s">
        <v>675</v>
      </c>
      <c r="G269" s="176" t="s">
        <v>609</v>
      </c>
      <c r="H269" s="177">
        <v>1</v>
      </c>
      <c r="I269" s="178"/>
      <c r="J269" s="179">
        <f>ROUND(I269*H269,2)</f>
        <v>0</v>
      </c>
      <c r="K269" s="175" t="s">
        <v>140</v>
      </c>
      <c r="L269" s="39"/>
      <c r="M269" s="180" t="s">
        <v>19</v>
      </c>
      <c r="N269" s="181" t="s">
        <v>47</v>
      </c>
      <c r="O269" s="64"/>
      <c r="P269" s="182">
        <f>O269*H269</f>
        <v>0</v>
      </c>
      <c r="Q269" s="182">
        <v>0</v>
      </c>
      <c r="R269" s="182">
        <f>Q269*H269</f>
        <v>0</v>
      </c>
      <c r="S269" s="182">
        <v>0</v>
      </c>
      <c r="T269" s="183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84" t="s">
        <v>676</v>
      </c>
      <c r="AT269" s="184" t="s">
        <v>136</v>
      </c>
      <c r="AU269" s="184" t="s">
        <v>86</v>
      </c>
      <c r="AY269" s="17" t="s">
        <v>133</v>
      </c>
      <c r="BE269" s="185">
        <f>IF(N269="základní",J269,0)</f>
        <v>0</v>
      </c>
      <c r="BF269" s="185">
        <f>IF(N269="snížená",J269,0)</f>
        <v>0</v>
      </c>
      <c r="BG269" s="185">
        <f>IF(N269="zákl. přenesená",J269,0)</f>
        <v>0</v>
      </c>
      <c r="BH269" s="185">
        <f>IF(N269="sníž. přenesená",J269,0)</f>
        <v>0</v>
      </c>
      <c r="BI269" s="185">
        <f>IF(N269="nulová",J269,0)</f>
        <v>0</v>
      </c>
      <c r="BJ269" s="17" t="s">
        <v>84</v>
      </c>
      <c r="BK269" s="185">
        <f>ROUND(I269*H269,2)</f>
        <v>0</v>
      </c>
      <c r="BL269" s="17" t="s">
        <v>676</v>
      </c>
      <c r="BM269" s="184" t="s">
        <v>677</v>
      </c>
    </row>
    <row r="270" spans="1:65" s="2" customFormat="1" ht="11.25">
      <c r="A270" s="34"/>
      <c r="B270" s="35"/>
      <c r="C270" s="36"/>
      <c r="D270" s="186" t="s">
        <v>143</v>
      </c>
      <c r="E270" s="36"/>
      <c r="F270" s="187" t="s">
        <v>678</v>
      </c>
      <c r="G270" s="36"/>
      <c r="H270" s="36"/>
      <c r="I270" s="188"/>
      <c r="J270" s="36"/>
      <c r="K270" s="36"/>
      <c r="L270" s="39"/>
      <c r="M270" s="189"/>
      <c r="N270" s="190"/>
      <c r="O270" s="64"/>
      <c r="P270" s="64"/>
      <c r="Q270" s="64"/>
      <c r="R270" s="64"/>
      <c r="S270" s="64"/>
      <c r="T270" s="65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7" t="s">
        <v>143</v>
      </c>
      <c r="AU270" s="17" t="s">
        <v>86</v>
      </c>
    </row>
    <row r="271" spans="1:65" s="12" customFormat="1" ht="22.9" customHeight="1">
      <c r="B271" s="157"/>
      <c r="C271" s="158"/>
      <c r="D271" s="159" t="s">
        <v>75</v>
      </c>
      <c r="E271" s="171" t="s">
        <v>679</v>
      </c>
      <c r="F271" s="171" t="s">
        <v>680</v>
      </c>
      <c r="G271" s="158"/>
      <c r="H271" s="158"/>
      <c r="I271" s="161"/>
      <c r="J271" s="172">
        <f>BK271</f>
        <v>0</v>
      </c>
      <c r="K271" s="158"/>
      <c r="L271" s="163"/>
      <c r="M271" s="164"/>
      <c r="N271" s="165"/>
      <c r="O271" s="165"/>
      <c r="P271" s="166">
        <f>SUM(P272:P277)</f>
        <v>0</v>
      </c>
      <c r="Q271" s="165"/>
      <c r="R271" s="166">
        <f>SUM(R272:R277)</f>
        <v>0</v>
      </c>
      <c r="S271" s="165"/>
      <c r="T271" s="167">
        <f>SUM(T272:T277)</f>
        <v>0</v>
      </c>
      <c r="AR271" s="168" t="s">
        <v>161</v>
      </c>
      <c r="AT271" s="169" t="s">
        <v>75</v>
      </c>
      <c r="AU271" s="169" t="s">
        <v>84</v>
      </c>
      <c r="AY271" s="168" t="s">
        <v>133</v>
      </c>
      <c r="BK271" s="170">
        <f>SUM(BK272:BK277)</f>
        <v>0</v>
      </c>
    </row>
    <row r="272" spans="1:65" s="2" customFormat="1" ht="16.5" customHeight="1">
      <c r="A272" s="34"/>
      <c r="B272" s="35"/>
      <c r="C272" s="173" t="s">
        <v>681</v>
      </c>
      <c r="D272" s="173" t="s">
        <v>136</v>
      </c>
      <c r="E272" s="174" t="s">
        <v>682</v>
      </c>
      <c r="F272" s="175" t="s">
        <v>680</v>
      </c>
      <c r="G272" s="176" t="s">
        <v>609</v>
      </c>
      <c r="H272" s="177">
        <v>1</v>
      </c>
      <c r="I272" s="178"/>
      <c r="J272" s="179">
        <f>ROUND(I272*H272,2)</f>
        <v>0</v>
      </c>
      <c r="K272" s="175" t="s">
        <v>140</v>
      </c>
      <c r="L272" s="39"/>
      <c r="M272" s="180" t="s">
        <v>19</v>
      </c>
      <c r="N272" s="181" t="s">
        <v>47</v>
      </c>
      <c r="O272" s="64"/>
      <c r="P272" s="182">
        <f>O272*H272</f>
        <v>0</v>
      </c>
      <c r="Q272" s="182">
        <v>0</v>
      </c>
      <c r="R272" s="182">
        <f>Q272*H272</f>
        <v>0</v>
      </c>
      <c r="S272" s="182">
        <v>0</v>
      </c>
      <c r="T272" s="183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84" t="s">
        <v>676</v>
      </c>
      <c r="AT272" s="184" t="s">
        <v>136</v>
      </c>
      <c r="AU272" s="184" t="s">
        <v>86</v>
      </c>
      <c r="AY272" s="17" t="s">
        <v>133</v>
      </c>
      <c r="BE272" s="185">
        <f>IF(N272="základní",J272,0)</f>
        <v>0</v>
      </c>
      <c r="BF272" s="185">
        <f>IF(N272="snížená",J272,0)</f>
        <v>0</v>
      </c>
      <c r="BG272" s="185">
        <f>IF(N272="zákl. přenesená",J272,0)</f>
        <v>0</v>
      </c>
      <c r="BH272" s="185">
        <f>IF(N272="sníž. přenesená",J272,0)</f>
        <v>0</v>
      </c>
      <c r="BI272" s="185">
        <f>IF(N272="nulová",J272,0)</f>
        <v>0</v>
      </c>
      <c r="BJ272" s="17" t="s">
        <v>84</v>
      </c>
      <c r="BK272" s="185">
        <f>ROUND(I272*H272,2)</f>
        <v>0</v>
      </c>
      <c r="BL272" s="17" t="s">
        <v>676</v>
      </c>
      <c r="BM272" s="184" t="s">
        <v>683</v>
      </c>
    </row>
    <row r="273" spans="1:65" s="2" customFormat="1" ht="11.25">
      <c r="A273" s="34"/>
      <c r="B273" s="35"/>
      <c r="C273" s="36"/>
      <c r="D273" s="186" t="s">
        <v>143</v>
      </c>
      <c r="E273" s="36"/>
      <c r="F273" s="187" t="s">
        <v>684</v>
      </c>
      <c r="G273" s="36"/>
      <c r="H273" s="36"/>
      <c r="I273" s="188"/>
      <c r="J273" s="36"/>
      <c r="K273" s="36"/>
      <c r="L273" s="39"/>
      <c r="M273" s="189"/>
      <c r="N273" s="190"/>
      <c r="O273" s="64"/>
      <c r="P273" s="64"/>
      <c r="Q273" s="64"/>
      <c r="R273" s="64"/>
      <c r="S273" s="64"/>
      <c r="T273" s="65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7" t="s">
        <v>143</v>
      </c>
      <c r="AU273" s="17" t="s">
        <v>86</v>
      </c>
    </row>
    <row r="274" spans="1:65" s="2" customFormat="1" ht="16.5" customHeight="1">
      <c r="A274" s="34"/>
      <c r="B274" s="35"/>
      <c r="C274" s="173" t="s">
        <v>685</v>
      </c>
      <c r="D274" s="173" t="s">
        <v>136</v>
      </c>
      <c r="E274" s="174" t="s">
        <v>686</v>
      </c>
      <c r="F274" s="175" t="s">
        <v>687</v>
      </c>
      <c r="G274" s="176" t="s">
        <v>609</v>
      </c>
      <c r="H274" s="177">
        <v>1</v>
      </c>
      <c r="I274" s="178"/>
      <c r="J274" s="179">
        <f>ROUND(I274*H274,2)</f>
        <v>0</v>
      </c>
      <c r="K274" s="175" t="s">
        <v>140</v>
      </c>
      <c r="L274" s="39"/>
      <c r="M274" s="180" t="s">
        <v>19</v>
      </c>
      <c r="N274" s="181" t="s">
        <v>47</v>
      </c>
      <c r="O274" s="64"/>
      <c r="P274" s="182">
        <f>O274*H274</f>
        <v>0</v>
      </c>
      <c r="Q274" s="182">
        <v>0</v>
      </c>
      <c r="R274" s="182">
        <f>Q274*H274</f>
        <v>0</v>
      </c>
      <c r="S274" s="182">
        <v>0</v>
      </c>
      <c r="T274" s="183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84" t="s">
        <v>676</v>
      </c>
      <c r="AT274" s="184" t="s">
        <v>136</v>
      </c>
      <c r="AU274" s="184" t="s">
        <v>86</v>
      </c>
      <c r="AY274" s="17" t="s">
        <v>133</v>
      </c>
      <c r="BE274" s="185">
        <f>IF(N274="základní",J274,0)</f>
        <v>0</v>
      </c>
      <c r="BF274" s="185">
        <f>IF(N274="snížená",J274,0)</f>
        <v>0</v>
      </c>
      <c r="BG274" s="185">
        <f>IF(N274="zákl. přenesená",J274,0)</f>
        <v>0</v>
      </c>
      <c r="BH274" s="185">
        <f>IF(N274="sníž. přenesená",J274,0)</f>
        <v>0</v>
      </c>
      <c r="BI274" s="185">
        <f>IF(N274="nulová",J274,0)</f>
        <v>0</v>
      </c>
      <c r="BJ274" s="17" t="s">
        <v>84</v>
      </c>
      <c r="BK274" s="185">
        <f>ROUND(I274*H274,2)</f>
        <v>0</v>
      </c>
      <c r="BL274" s="17" t="s">
        <v>676</v>
      </c>
      <c r="BM274" s="184" t="s">
        <v>688</v>
      </c>
    </row>
    <row r="275" spans="1:65" s="2" customFormat="1" ht="11.25">
      <c r="A275" s="34"/>
      <c r="B275" s="35"/>
      <c r="C275" s="36"/>
      <c r="D275" s="186" t="s">
        <v>143</v>
      </c>
      <c r="E275" s="36"/>
      <c r="F275" s="187" t="s">
        <v>689</v>
      </c>
      <c r="G275" s="36"/>
      <c r="H275" s="36"/>
      <c r="I275" s="188"/>
      <c r="J275" s="36"/>
      <c r="K275" s="36"/>
      <c r="L275" s="39"/>
      <c r="M275" s="189"/>
      <c r="N275" s="190"/>
      <c r="O275" s="64"/>
      <c r="P275" s="64"/>
      <c r="Q275" s="64"/>
      <c r="R275" s="64"/>
      <c r="S275" s="64"/>
      <c r="T275" s="65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143</v>
      </c>
      <c r="AU275" s="17" t="s">
        <v>86</v>
      </c>
    </row>
    <row r="276" spans="1:65" s="2" customFormat="1" ht="16.5" customHeight="1">
      <c r="A276" s="34"/>
      <c r="B276" s="35"/>
      <c r="C276" s="173" t="s">
        <v>690</v>
      </c>
      <c r="D276" s="173" t="s">
        <v>136</v>
      </c>
      <c r="E276" s="174" t="s">
        <v>691</v>
      </c>
      <c r="F276" s="175" t="s">
        <v>692</v>
      </c>
      <c r="G276" s="176" t="s">
        <v>609</v>
      </c>
      <c r="H276" s="177">
        <v>1</v>
      </c>
      <c r="I276" s="178"/>
      <c r="J276" s="179">
        <f>ROUND(I276*H276,2)</f>
        <v>0</v>
      </c>
      <c r="K276" s="175" t="s">
        <v>140</v>
      </c>
      <c r="L276" s="39"/>
      <c r="M276" s="180" t="s">
        <v>19</v>
      </c>
      <c r="N276" s="181" t="s">
        <v>47</v>
      </c>
      <c r="O276" s="64"/>
      <c r="P276" s="182">
        <f>O276*H276</f>
        <v>0</v>
      </c>
      <c r="Q276" s="182">
        <v>0</v>
      </c>
      <c r="R276" s="182">
        <f>Q276*H276</f>
        <v>0</v>
      </c>
      <c r="S276" s="182">
        <v>0</v>
      </c>
      <c r="T276" s="183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84" t="s">
        <v>676</v>
      </c>
      <c r="AT276" s="184" t="s">
        <v>136</v>
      </c>
      <c r="AU276" s="184" t="s">
        <v>86</v>
      </c>
      <c r="AY276" s="17" t="s">
        <v>133</v>
      </c>
      <c r="BE276" s="185">
        <f>IF(N276="základní",J276,0)</f>
        <v>0</v>
      </c>
      <c r="BF276" s="185">
        <f>IF(N276="snížená",J276,0)</f>
        <v>0</v>
      </c>
      <c r="BG276" s="185">
        <f>IF(N276="zákl. přenesená",J276,0)</f>
        <v>0</v>
      </c>
      <c r="BH276" s="185">
        <f>IF(N276="sníž. přenesená",J276,0)</f>
        <v>0</v>
      </c>
      <c r="BI276" s="185">
        <f>IF(N276="nulová",J276,0)</f>
        <v>0</v>
      </c>
      <c r="BJ276" s="17" t="s">
        <v>84</v>
      </c>
      <c r="BK276" s="185">
        <f>ROUND(I276*H276,2)</f>
        <v>0</v>
      </c>
      <c r="BL276" s="17" t="s">
        <v>676</v>
      </c>
      <c r="BM276" s="184" t="s">
        <v>693</v>
      </c>
    </row>
    <row r="277" spans="1:65" s="2" customFormat="1" ht="11.25">
      <c r="A277" s="34"/>
      <c r="B277" s="35"/>
      <c r="C277" s="36"/>
      <c r="D277" s="186" t="s">
        <v>143</v>
      </c>
      <c r="E277" s="36"/>
      <c r="F277" s="187" t="s">
        <v>694</v>
      </c>
      <c r="G277" s="36"/>
      <c r="H277" s="36"/>
      <c r="I277" s="188"/>
      <c r="J277" s="36"/>
      <c r="K277" s="36"/>
      <c r="L277" s="39"/>
      <c r="M277" s="189"/>
      <c r="N277" s="190"/>
      <c r="O277" s="64"/>
      <c r="P277" s="64"/>
      <c r="Q277" s="64"/>
      <c r="R277" s="64"/>
      <c r="S277" s="64"/>
      <c r="T277" s="65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7" t="s">
        <v>143</v>
      </c>
      <c r="AU277" s="17" t="s">
        <v>86</v>
      </c>
    </row>
    <row r="278" spans="1:65" s="12" customFormat="1" ht="22.9" customHeight="1">
      <c r="B278" s="157"/>
      <c r="C278" s="158"/>
      <c r="D278" s="159" t="s">
        <v>75</v>
      </c>
      <c r="E278" s="171" t="s">
        <v>695</v>
      </c>
      <c r="F278" s="171" t="s">
        <v>696</v>
      </c>
      <c r="G278" s="158"/>
      <c r="H278" s="158"/>
      <c r="I278" s="161"/>
      <c r="J278" s="172">
        <f>BK278</f>
        <v>0</v>
      </c>
      <c r="K278" s="158"/>
      <c r="L278" s="163"/>
      <c r="M278" s="164"/>
      <c r="N278" s="165"/>
      <c r="O278" s="165"/>
      <c r="P278" s="166">
        <f>SUM(P279:P282)</f>
        <v>0</v>
      </c>
      <c r="Q278" s="165"/>
      <c r="R278" s="166">
        <f>SUM(R279:R282)</f>
        <v>0</v>
      </c>
      <c r="S278" s="165"/>
      <c r="T278" s="167">
        <f>SUM(T279:T282)</f>
        <v>0</v>
      </c>
      <c r="AR278" s="168" t="s">
        <v>161</v>
      </c>
      <c r="AT278" s="169" t="s">
        <v>75</v>
      </c>
      <c r="AU278" s="169" t="s">
        <v>84</v>
      </c>
      <c r="AY278" s="168" t="s">
        <v>133</v>
      </c>
      <c r="BK278" s="170">
        <f>SUM(BK279:BK282)</f>
        <v>0</v>
      </c>
    </row>
    <row r="279" spans="1:65" s="2" customFormat="1" ht="16.5" customHeight="1">
      <c r="A279" s="34"/>
      <c r="B279" s="35"/>
      <c r="C279" s="173" t="s">
        <v>697</v>
      </c>
      <c r="D279" s="173" t="s">
        <v>136</v>
      </c>
      <c r="E279" s="174" t="s">
        <v>698</v>
      </c>
      <c r="F279" s="175" t="s">
        <v>699</v>
      </c>
      <c r="G279" s="176" t="s">
        <v>609</v>
      </c>
      <c r="H279" s="177">
        <v>1</v>
      </c>
      <c r="I279" s="178"/>
      <c r="J279" s="179">
        <f>ROUND(I279*H279,2)</f>
        <v>0</v>
      </c>
      <c r="K279" s="175" t="s">
        <v>140</v>
      </c>
      <c r="L279" s="39"/>
      <c r="M279" s="180" t="s">
        <v>19</v>
      </c>
      <c r="N279" s="181" t="s">
        <v>47</v>
      </c>
      <c r="O279" s="64"/>
      <c r="P279" s="182">
        <f>O279*H279</f>
        <v>0</v>
      </c>
      <c r="Q279" s="182">
        <v>0</v>
      </c>
      <c r="R279" s="182">
        <f>Q279*H279</f>
        <v>0</v>
      </c>
      <c r="S279" s="182">
        <v>0</v>
      </c>
      <c r="T279" s="183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84" t="s">
        <v>676</v>
      </c>
      <c r="AT279" s="184" t="s">
        <v>136</v>
      </c>
      <c r="AU279" s="184" t="s">
        <v>86</v>
      </c>
      <c r="AY279" s="17" t="s">
        <v>133</v>
      </c>
      <c r="BE279" s="185">
        <f>IF(N279="základní",J279,0)</f>
        <v>0</v>
      </c>
      <c r="BF279" s="185">
        <f>IF(N279="snížená",J279,0)</f>
        <v>0</v>
      </c>
      <c r="BG279" s="185">
        <f>IF(N279="zákl. přenesená",J279,0)</f>
        <v>0</v>
      </c>
      <c r="BH279" s="185">
        <f>IF(N279="sníž. přenesená",J279,0)</f>
        <v>0</v>
      </c>
      <c r="BI279" s="185">
        <f>IF(N279="nulová",J279,0)</f>
        <v>0</v>
      </c>
      <c r="BJ279" s="17" t="s">
        <v>84</v>
      </c>
      <c r="BK279" s="185">
        <f>ROUND(I279*H279,2)</f>
        <v>0</v>
      </c>
      <c r="BL279" s="17" t="s">
        <v>676</v>
      </c>
      <c r="BM279" s="184" t="s">
        <v>700</v>
      </c>
    </row>
    <row r="280" spans="1:65" s="2" customFormat="1" ht="11.25">
      <c r="A280" s="34"/>
      <c r="B280" s="35"/>
      <c r="C280" s="36"/>
      <c r="D280" s="186" t="s">
        <v>143</v>
      </c>
      <c r="E280" s="36"/>
      <c r="F280" s="187" t="s">
        <v>701</v>
      </c>
      <c r="G280" s="36"/>
      <c r="H280" s="36"/>
      <c r="I280" s="188"/>
      <c r="J280" s="36"/>
      <c r="K280" s="36"/>
      <c r="L280" s="39"/>
      <c r="M280" s="189"/>
      <c r="N280" s="190"/>
      <c r="O280" s="64"/>
      <c r="P280" s="64"/>
      <c r="Q280" s="64"/>
      <c r="R280" s="64"/>
      <c r="S280" s="64"/>
      <c r="T280" s="65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7" t="s">
        <v>143</v>
      </c>
      <c r="AU280" s="17" t="s">
        <v>86</v>
      </c>
    </row>
    <row r="281" spans="1:65" s="2" customFormat="1" ht="16.5" customHeight="1">
      <c r="A281" s="34"/>
      <c r="B281" s="35"/>
      <c r="C281" s="173" t="s">
        <v>702</v>
      </c>
      <c r="D281" s="173" t="s">
        <v>136</v>
      </c>
      <c r="E281" s="174" t="s">
        <v>703</v>
      </c>
      <c r="F281" s="175" t="s">
        <v>704</v>
      </c>
      <c r="G281" s="176" t="s">
        <v>609</v>
      </c>
      <c r="H281" s="177">
        <v>1</v>
      </c>
      <c r="I281" s="178"/>
      <c r="J281" s="179">
        <f>ROUND(I281*H281,2)</f>
        <v>0</v>
      </c>
      <c r="K281" s="175" t="s">
        <v>140</v>
      </c>
      <c r="L281" s="39"/>
      <c r="M281" s="180" t="s">
        <v>19</v>
      </c>
      <c r="N281" s="181" t="s">
        <v>47</v>
      </c>
      <c r="O281" s="64"/>
      <c r="P281" s="182">
        <f>O281*H281</f>
        <v>0</v>
      </c>
      <c r="Q281" s="182">
        <v>0</v>
      </c>
      <c r="R281" s="182">
        <f>Q281*H281</f>
        <v>0</v>
      </c>
      <c r="S281" s="182">
        <v>0</v>
      </c>
      <c r="T281" s="183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84" t="s">
        <v>676</v>
      </c>
      <c r="AT281" s="184" t="s">
        <v>136</v>
      </c>
      <c r="AU281" s="184" t="s">
        <v>86</v>
      </c>
      <c r="AY281" s="17" t="s">
        <v>133</v>
      </c>
      <c r="BE281" s="185">
        <f>IF(N281="základní",J281,0)</f>
        <v>0</v>
      </c>
      <c r="BF281" s="185">
        <f>IF(N281="snížená",J281,0)</f>
        <v>0</v>
      </c>
      <c r="BG281" s="185">
        <f>IF(N281="zákl. přenesená",J281,0)</f>
        <v>0</v>
      </c>
      <c r="BH281" s="185">
        <f>IF(N281="sníž. přenesená",J281,0)</f>
        <v>0</v>
      </c>
      <c r="BI281" s="185">
        <f>IF(N281="nulová",J281,0)</f>
        <v>0</v>
      </c>
      <c r="BJ281" s="17" t="s">
        <v>84</v>
      </c>
      <c r="BK281" s="185">
        <f>ROUND(I281*H281,2)</f>
        <v>0</v>
      </c>
      <c r="BL281" s="17" t="s">
        <v>676</v>
      </c>
      <c r="BM281" s="184" t="s">
        <v>705</v>
      </c>
    </row>
    <row r="282" spans="1:65" s="2" customFormat="1" ht="11.25">
      <c r="A282" s="34"/>
      <c r="B282" s="35"/>
      <c r="C282" s="36"/>
      <c r="D282" s="186" t="s">
        <v>143</v>
      </c>
      <c r="E282" s="36"/>
      <c r="F282" s="187" t="s">
        <v>706</v>
      </c>
      <c r="G282" s="36"/>
      <c r="H282" s="36"/>
      <c r="I282" s="188"/>
      <c r="J282" s="36"/>
      <c r="K282" s="36"/>
      <c r="L282" s="39"/>
      <c r="M282" s="189"/>
      <c r="N282" s="190"/>
      <c r="O282" s="64"/>
      <c r="P282" s="64"/>
      <c r="Q282" s="64"/>
      <c r="R282" s="64"/>
      <c r="S282" s="64"/>
      <c r="T282" s="65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7" t="s">
        <v>143</v>
      </c>
      <c r="AU282" s="17" t="s">
        <v>86</v>
      </c>
    </row>
    <row r="283" spans="1:65" s="12" customFormat="1" ht="22.9" customHeight="1">
      <c r="B283" s="157"/>
      <c r="C283" s="158"/>
      <c r="D283" s="159" t="s">
        <v>75</v>
      </c>
      <c r="E283" s="171" t="s">
        <v>707</v>
      </c>
      <c r="F283" s="171" t="s">
        <v>708</v>
      </c>
      <c r="G283" s="158"/>
      <c r="H283" s="158"/>
      <c r="I283" s="161"/>
      <c r="J283" s="172">
        <f>BK283</f>
        <v>0</v>
      </c>
      <c r="K283" s="158"/>
      <c r="L283" s="163"/>
      <c r="M283" s="164"/>
      <c r="N283" s="165"/>
      <c r="O283" s="165"/>
      <c r="P283" s="166">
        <f>SUM(P284:P287)</f>
        <v>0</v>
      </c>
      <c r="Q283" s="165"/>
      <c r="R283" s="166">
        <f>SUM(R284:R287)</f>
        <v>0</v>
      </c>
      <c r="S283" s="165"/>
      <c r="T283" s="167">
        <f>SUM(T284:T287)</f>
        <v>0</v>
      </c>
      <c r="AR283" s="168" t="s">
        <v>161</v>
      </c>
      <c r="AT283" s="169" t="s">
        <v>75</v>
      </c>
      <c r="AU283" s="169" t="s">
        <v>84</v>
      </c>
      <c r="AY283" s="168" t="s">
        <v>133</v>
      </c>
      <c r="BK283" s="170">
        <f>SUM(BK284:BK287)</f>
        <v>0</v>
      </c>
    </row>
    <row r="284" spans="1:65" s="2" customFormat="1" ht="16.5" customHeight="1">
      <c r="A284" s="34"/>
      <c r="B284" s="35"/>
      <c r="C284" s="173" t="s">
        <v>709</v>
      </c>
      <c r="D284" s="173" t="s">
        <v>136</v>
      </c>
      <c r="E284" s="174" t="s">
        <v>710</v>
      </c>
      <c r="F284" s="175" t="s">
        <v>708</v>
      </c>
      <c r="G284" s="176" t="s">
        <v>200</v>
      </c>
      <c r="H284" s="177">
        <v>50</v>
      </c>
      <c r="I284" s="178"/>
      <c r="J284" s="179">
        <f>ROUND(I284*H284,2)</f>
        <v>0</v>
      </c>
      <c r="K284" s="175" t="s">
        <v>140</v>
      </c>
      <c r="L284" s="39"/>
      <c r="M284" s="180" t="s">
        <v>19</v>
      </c>
      <c r="N284" s="181" t="s">
        <v>47</v>
      </c>
      <c r="O284" s="64"/>
      <c r="P284" s="182">
        <f>O284*H284</f>
        <v>0</v>
      </c>
      <c r="Q284" s="182">
        <v>0</v>
      </c>
      <c r="R284" s="182">
        <f>Q284*H284</f>
        <v>0</v>
      </c>
      <c r="S284" s="182">
        <v>0</v>
      </c>
      <c r="T284" s="183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84" t="s">
        <v>676</v>
      </c>
      <c r="AT284" s="184" t="s">
        <v>136</v>
      </c>
      <c r="AU284" s="184" t="s">
        <v>86</v>
      </c>
      <c r="AY284" s="17" t="s">
        <v>133</v>
      </c>
      <c r="BE284" s="185">
        <f>IF(N284="základní",J284,0)</f>
        <v>0</v>
      </c>
      <c r="BF284" s="185">
        <f>IF(N284="snížená",J284,0)</f>
        <v>0</v>
      </c>
      <c r="BG284" s="185">
        <f>IF(N284="zákl. přenesená",J284,0)</f>
        <v>0</v>
      </c>
      <c r="BH284" s="185">
        <f>IF(N284="sníž. přenesená",J284,0)</f>
        <v>0</v>
      </c>
      <c r="BI284" s="185">
        <f>IF(N284="nulová",J284,0)</f>
        <v>0</v>
      </c>
      <c r="BJ284" s="17" t="s">
        <v>84</v>
      </c>
      <c r="BK284" s="185">
        <f>ROUND(I284*H284,2)</f>
        <v>0</v>
      </c>
      <c r="BL284" s="17" t="s">
        <v>676</v>
      </c>
      <c r="BM284" s="184" t="s">
        <v>711</v>
      </c>
    </row>
    <row r="285" spans="1:65" s="2" customFormat="1" ht="11.25">
      <c r="A285" s="34"/>
      <c r="B285" s="35"/>
      <c r="C285" s="36"/>
      <c r="D285" s="186" t="s">
        <v>143</v>
      </c>
      <c r="E285" s="36"/>
      <c r="F285" s="187" t="s">
        <v>712</v>
      </c>
      <c r="G285" s="36"/>
      <c r="H285" s="36"/>
      <c r="I285" s="188"/>
      <c r="J285" s="36"/>
      <c r="K285" s="36"/>
      <c r="L285" s="39"/>
      <c r="M285" s="189"/>
      <c r="N285" s="190"/>
      <c r="O285" s="64"/>
      <c r="P285" s="64"/>
      <c r="Q285" s="64"/>
      <c r="R285" s="64"/>
      <c r="S285" s="64"/>
      <c r="T285" s="65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7" t="s">
        <v>143</v>
      </c>
      <c r="AU285" s="17" t="s">
        <v>86</v>
      </c>
    </row>
    <row r="286" spans="1:65" s="2" customFormat="1" ht="16.5" customHeight="1">
      <c r="A286" s="34"/>
      <c r="B286" s="35"/>
      <c r="C286" s="173" t="s">
        <v>713</v>
      </c>
      <c r="D286" s="173" t="s">
        <v>136</v>
      </c>
      <c r="E286" s="174" t="s">
        <v>714</v>
      </c>
      <c r="F286" s="175" t="s">
        <v>715</v>
      </c>
      <c r="G286" s="176" t="s">
        <v>609</v>
      </c>
      <c r="H286" s="177">
        <v>1</v>
      </c>
      <c r="I286" s="178"/>
      <c r="J286" s="179">
        <f>ROUND(I286*H286,2)</f>
        <v>0</v>
      </c>
      <c r="K286" s="175" t="s">
        <v>140</v>
      </c>
      <c r="L286" s="39"/>
      <c r="M286" s="180" t="s">
        <v>19</v>
      </c>
      <c r="N286" s="181" t="s">
        <v>47</v>
      </c>
      <c r="O286" s="64"/>
      <c r="P286" s="182">
        <f>O286*H286</f>
        <v>0</v>
      </c>
      <c r="Q286" s="182">
        <v>0</v>
      </c>
      <c r="R286" s="182">
        <f>Q286*H286</f>
        <v>0</v>
      </c>
      <c r="S286" s="182">
        <v>0</v>
      </c>
      <c r="T286" s="183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84" t="s">
        <v>676</v>
      </c>
      <c r="AT286" s="184" t="s">
        <v>136</v>
      </c>
      <c r="AU286" s="184" t="s">
        <v>86</v>
      </c>
      <c r="AY286" s="17" t="s">
        <v>133</v>
      </c>
      <c r="BE286" s="185">
        <f>IF(N286="základní",J286,0)</f>
        <v>0</v>
      </c>
      <c r="BF286" s="185">
        <f>IF(N286="snížená",J286,0)</f>
        <v>0</v>
      </c>
      <c r="BG286" s="185">
        <f>IF(N286="zákl. přenesená",J286,0)</f>
        <v>0</v>
      </c>
      <c r="BH286" s="185">
        <f>IF(N286="sníž. přenesená",J286,0)</f>
        <v>0</v>
      </c>
      <c r="BI286" s="185">
        <f>IF(N286="nulová",J286,0)</f>
        <v>0</v>
      </c>
      <c r="BJ286" s="17" t="s">
        <v>84</v>
      </c>
      <c r="BK286" s="185">
        <f>ROUND(I286*H286,2)</f>
        <v>0</v>
      </c>
      <c r="BL286" s="17" t="s">
        <v>676</v>
      </c>
      <c r="BM286" s="184" t="s">
        <v>716</v>
      </c>
    </row>
    <row r="287" spans="1:65" s="2" customFormat="1" ht="11.25">
      <c r="A287" s="34"/>
      <c r="B287" s="35"/>
      <c r="C287" s="36"/>
      <c r="D287" s="186" t="s">
        <v>143</v>
      </c>
      <c r="E287" s="36"/>
      <c r="F287" s="187" t="s">
        <v>717</v>
      </c>
      <c r="G287" s="36"/>
      <c r="H287" s="36"/>
      <c r="I287" s="188"/>
      <c r="J287" s="36"/>
      <c r="K287" s="36"/>
      <c r="L287" s="39"/>
      <c r="M287" s="189"/>
      <c r="N287" s="190"/>
      <c r="O287" s="64"/>
      <c r="P287" s="64"/>
      <c r="Q287" s="64"/>
      <c r="R287" s="64"/>
      <c r="S287" s="64"/>
      <c r="T287" s="65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7" t="s">
        <v>143</v>
      </c>
      <c r="AU287" s="17" t="s">
        <v>86</v>
      </c>
    </row>
    <row r="288" spans="1:65" s="12" customFormat="1" ht="22.9" customHeight="1">
      <c r="B288" s="157"/>
      <c r="C288" s="158"/>
      <c r="D288" s="159" t="s">
        <v>75</v>
      </c>
      <c r="E288" s="171" t="s">
        <v>718</v>
      </c>
      <c r="F288" s="171" t="s">
        <v>719</v>
      </c>
      <c r="G288" s="158"/>
      <c r="H288" s="158"/>
      <c r="I288" s="161"/>
      <c r="J288" s="172">
        <f>BK288</f>
        <v>0</v>
      </c>
      <c r="K288" s="158"/>
      <c r="L288" s="163"/>
      <c r="M288" s="164"/>
      <c r="N288" s="165"/>
      <c r="O288" s="165"/>
      <c r="P288" s="166">
        <f>SUM(P289:P290)</f>
        <v>0</v>
      </c>
      <c r="Q288" s="165"/>
      <c r="R288" s="166">
        <f>SUM(R289:R290)</f>
        <v>0</v>
      </c>
      <c r="S288" s="165"/>
      <c r="T288" s="167">
        <f>SUM(T289:T290)</f>
        <v>0</v>
      </c>
      <c r="AR288" s="168" t="s">
        <v>161</v>
      </c>
      <c r="AT288" s="169" t="s">
        <v>75</v>
      </c>
      <c r="AU288" s="169" t="s">
        <v>84</v>
      </c>
      <c r="AY288" s="168" t="s">
        <v>133</v>
      </c>
      <c r="BK288" s="170">
        <f>SUM(BK289:BK290)</f>
        <v>0</v>
      </c>
    </row>
    <row r="289" spans="1:65" s="2" customFormat="1" ht="16.5" customHeight="1">
      <c r="A289" s="34"/>
      <c r="B289" s="35"/>
      <c r="C289" s="173" t="s">
        <v>720</v>
      </c>
      <c r="D289" s="173" t="s">
        <v>136</v>
      </c>
      <c r="E289" s="174" t="s">
        <v>721</v>
      </c>
      <c r="F289" s="175" t="s">
        <v>722</v>
      </c>
      <c r="G289" s="176" t="s">
        <v>609</v>
      </c>
      <c r="H289" s="177">
        <v>1</v>
      </c>
      <c r="I289" s="178"/>
      <c r="J289" s="179">
        <f>ROUND(I289*H289,2)</f>
        <v>0</v>
      </c>
      <c r="K289" s="175" t="s">
        <v>140</v>
      </c>
      <c r="L289" s="39"/>
      <c r="M289" s="180" t="s">
        <v>19</v>
      </c>
      <c r="N289" s="181" t="s">
        <v>47</v>
      </c>
      <c r="O289" s="64"/>
      <c r="P289" s="182">
        <f>O289*H289</f>
        <v>0</v>
      </c>
      <c r="Q289" s="182">
        <v>0</v>
      </c>
      <c r="R289" s="182">
        <f>Q289*H289</f>
        <v>0</v>
      </c>
      <c r="S289" s="182">
        <v>0</v>
      </c>
      <c r="T289" s="183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84" t="s">
        <v>676</v>
      </c>
      <c r="AT289" s="184" t="s">
        <v>136</v>
      </c>
      <c r="AU289" s="184" t="s">
        <v>86</v>
      </c>
      <c r="AY289" s="17" t="s">
        <v>133</v>
      </c>
      <c r="BE289" s="185">
        <f>IF(N289="základní",J289,0)</f>
        <v>0</v>
      </c>
      <c r="BF289" s="185">
        <f>IF(N289="snížená",J289,0)</f>
        <v>0</v>
      </c>
      <c r="BG289" s="185">
        <f>IF(N289="zákl. přenesená",J289,0)</f>
        <v>0</v>
      </c>
      <c r="BH289" s="185">
        <f>IF(N289="sníž. přenesená",J289,0)</f>
        <v>0</v>
      </c>
      <c r="BI289" s="185">
        <f>IF(N289="nulová",J289,0)</f>
        <v>0</v>
      </c>
      <c r="BJ289" s="17" t="s">
        <v>84</v>
      </c>
      <c r="BK289" s="185">
        <f>ROUND(I289*H289,2)</f>
        <v>0</v>
      </c>
      <c r="BL289" s="17" t="s">
        <v>676</v>
      </c>
      <c r="BM289" s="184" t="s">
        <v>723</v>
      </c>
    </row>
    <row r="290" spans="1:65" s="2" customFormat="1" ht="11.25">
      <c r="A290" s="34"/>
      <c r="B290" s="35"/>
      <c r="C290" s="36"/>
      <c r="D290" s="186" t="s">
        <v>143</v>
      </c>
      <c r="E290" s="36"/>
      <c r="F290" s="187" t="s">
        <v>724</v>
      </c>
      <c r="G290" s="36"/>
      <c r="H290" s="36"/>
      <c r="I290" s="188"/>
      <c r="J290" s="36"/>
      <c r="K290" s="36"/>
      <c r="L290" s="39"/>
      <c r="M290" s="212"/>
      <c r="N290" s="213"/>
      <c r="O290" s="214"/>
      <c r="P290" s="214"/>
      <c r="Q290" s="214"/>
      <c r="R290" s="214"/>
      <c r="S290" s="214"/>
      <c r="T290" s="215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7" t="s">
        <v>143</v>
      </c>
      <c r="AU290" s="17" t="s">
        <v>86</v>
      </c>
    </row>
    <row r="291" spans="1:65" s="2" customFormat="1" ht="6.95" customHeight="1">
      <c r="A291" s="34"/>
      <c r="B291" s="47"/>
      <c r="C291" s="48"/>
      <c r="D291" s="48"/>
      <c r="E291" s="48"/>
      <c r="F291" s="48"/>
      <c r="G291" s="48"/>
      <c r="H291" s="48"/>
      <c r="I291" s="48"/>
      <c r="J291" s="48"/>
      <c r="K291" s="48"/>
      <c r="L291" s="39"/>
      <c r="M291" s="34"/>
      <c r="O291" s="34"/>
      <c r="P291" s="34"/>
      <c r="Q291" s="34"/>
      <c r="R291" s="34"/>
      <c r="S291" s="34"/>
      <c r="T291" s="34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</row>
  </sheetData>
  <sheetProtection algorithmName="SHA-512" hashValue="onv1A4dx27ViLmsIXVKXa2AWnN3Jr9xXhCtvXEZWYvwndZjum4IkbIbejr1EkjNrpz1j+6eTNM/ym0jd4wgfzA==" saltValue="da4HDwux3AX9FhCiLehZsh1Rwd46cCdFnVPM7zLENzaRb6eWcyNVwRs6mRCs/Cagi4XqJeZOwLE5wLjxDOjbpw==" spinCount="100000" sheet="1" objects="1" scenarios="1" formatColumns="0" formatRows="0" autoFilter="0"/>
  <autoFilter ref="C92:K290" xr:uid="{00000000-0009-0000-0000-000002000000}"/>
  <mergeCells count="9">
    <mergeCell ref="E50:H50"/>
    <mergeCell ref="E83:H83"/>
    <mergeCell ref="E85:H85"/>
    <mergeCell ref="L2:V2"/>
    <mergeCell ref="E7:H7"/>
    <mergeCell ref="E9:H9"/>
    <mergeCell ref="E18:H18"/>
    <mergeCell ref="E27:H27"/>
    <mergeCell ref="E48:H48"/>
  </mergeCells>
  <hyperlinks>
    <hyperlink ref="F103" r:id="rId1" xr:uid="{00000000-0004-0000-0200-000000000000}"/>
    <hyperlink ref="F111" r:id="rId2" xr:uid="{00000000-0004-0000-0200-000001000000}"/>
    <hyperlink ref="F117" r:id="rId3" xr:uid="{00000000-0004-0000-0200-000002000000}"/>
    <hyperlink ref="F121" r:id="rId4" xr:uid="{00000000-0004-0000-0200-000003000000}"/>
    <hyperlink ref="F124" r:id="rId5" xr:uid="{00000000-0004-0000-0200-000004000000}"/>
    <hyperlink ref="F126" r:id="rId6" xr:uid="{00000000-0004-0000-0200-000005000000}"/>
    <hyperlink ref="F128" r:id="rId7" xr:uid="{00000000-0004-0000-0200-000006000000}"/>
    <hyperlink ref="F130" r:id="rId8" xr:uid="{00000000-0004-0000-0200-000007000000}"/>
    <hyperlink ref="F132" r:id="rId9" xr:uid="{00000000-0004-0000-0200-000008000000}"/>
    <hyperlink ref="F134" r:id="rId10" xr:uid="{00000000-0004-0000-0200-000009000000}"/>
    <hyperlink ref="F136" r:id="rId11" xr:uid="{00000000-0004-0000-0200-00000A000000}"/>
    <hyperlink ref="F138" r:id="rId12" xr:uid="{00000000-0004-0000-0200-00000B000000}"/>
    <hyperlink ref="F140" r:id="rId13" xr:uid="{00000000-0004-0000-0200-00000C000000}"/>
    <hyperlink ref="F142" r:id="rId14" xr:uid="{00000000-0004-0000-0200-00000D000000}"/>
    <hyperlink ref="F144" r:id="rId15" xr:uid="{00000000-0004-0000-0200-00000E000000}"/>
    <hyperlink ref="F146" r:id="rId16" xr:uid="{00000000-0004-0000-0200-00000F000000}"/>
    <hyperlink ref="F148" r:id="rId17" xr:uid="{00000000-0004-0000-0200-000010000000}"/>
    <hyperlink ref="F150" r:id="rId18" xr:uid="{00000000-0004-0000-0200-000011000000}"/>
    <hyperlink ref="F152" r:id="rId19" xr:uid="{00000000-0004-0000-0200-000012000000}"/>
    <hyperlink ref="F154" r:id="rId20" xr:uid="{00000000-0004-0000-0200-000013000000}"/>
    <hyperlink ref="F157" r:id="rId21" xr:uid="{00000000-0004-0000-0200-000014000000}"/>
    <hyperlink ref="F159" r:id="rId22" xr:uid="{00000000-0004-0000-0200-000015000000}"/>
    <hyperlink ref="F161" r:id="rId23" xr:uid="{00000000-0004-0000-0200-000016000000}"/>
    <hyperlink ref="F163" r:id="rId24" xr:uid="{00000000-0004-0000-0200-000017000000}"/>
    <hyperlink ref="F165" r:id="rId25" xr:uid="{00000000-0004-0000-0200-000018000000}"/>
    <hyperlink ref="F167" r:id="rId26" xr:uid="{00000000-0004-0000-0200-000019000000}"/>
    <hyperlink ref="F169" r:id="rId27" xr:uid="{00000000-0004-0000-0200-00001A000000}"/>
    <hyperlink ref="F171" r:id="rId28" xr:uid="{00000000-0004-0000-0200-00001B000000}"/>
    <hyperlink ref="F174" r:id="rId29" xr:uid="{00000000-0004-0000-0200-00001C000000}"/>
    <hyperlink ref="F184" r:id="rId30" xr:uid="{00000000-0004-0000-0200-00001D000000}"/>
    <hyperlink ref="F186" r:id="rId31" xr:uid="{00000000-0004-0000-0200-00001E000000}"/>
    <hyperlink ref="F188" r:id="rId32" xr:uid="{00000000-0004-0000-0200-00001F000000}"/>
    <hyperlink ref="F190" r:id="rId33" xr:uid="{00000000-0004-0000-0200-000020000000}"/>
    <hyperlink ref="F192" r:id="rId34" xr:uid="{00000000-0004-0000-0200-000021000000}"/>
    <hyperlink ref="F194" r:id="rId35" xr:uid="{00000000-0004-0000-0200-000022000000}"/>
    <hyperlink ref="F196" r:id="rId36" xr:uid="{00000000-0004-0000-0200-000023000000}"/>
    <hyperlink ref="F198" r:id="rId37" xr:uid="{00000000-0004-0000-0200-000024000000}"/>
    <hyperlink ref="F200" r:id="rId38" xr:uid="{00000000-0004-0000-0200-000025000000}"/>
    <hyperlink ref="F202" r:id="rId39" xr:uid="{00000000-0004-0000-0200-000026000000}"/>
    <hyperlink ref="F204" r:id="rId40" xr:uid="{00000000-0004-0000-0200-000027000000}"/>
    <hyperlink ref="F206" r:id="rId41" xr:uid="{00000000-0004-0000-0200-000028000000}"/>
    <hyperlink ref="F208" r:id="rId42" xr:uid="{00000000-0004-0000-0200-000029000000}"/>
    <hyperlink ref="F210" r:id="rId43" xr:uid="{00000000-0004-0000-0200-00002A000000}"/>
    <hyperlink ref="F212" r:id="rId44" xr:uid="{00000000-0004-0000-0200-00002B000000}"/>
    <hyperlink ref="F214" r:id="rId45" xr:uid="{00000000-0004-0000-0200-00002C000000}"/>
    <hyperlink ref="F216" r:id="rId46" xr:uid="{00000000-0004-0000-0200-00002D000000}"/>
    <hyperlink ref="F218" r:id="rId47" xr:uid="{00000000-0004-0000-0200-00002E000000}"/>
    <hyperlink ref="F220" r:id="rId48" xr:uid="{00000000-0004-0000-0200-00002F000000}"/>
    <hyperlink ref="F222" r:id="rId49" xr:uid="{00000000-0004-0000-0200-000030000000}"/>
    <hyperlink ref="F224" r:id="rId50" xr:uid="{00000000-0004-0000-0200-000031000000}"/>
    <hyperlink ref="F226" r:id="rId51" xr:uid="{00000000-0004-0000-0200-000032000000}"/>
    <hyperlink ref="F229" r:id="rId52" xr:uid="{00000000-0004-0000-0200-000033000000}"/>
    <hyperlink ref="F231" r:id="rId53" xr:uid="{00000000-0004-0000-0200-000034000000}"/>
    <hyperlink ref="F233" r:id="rId54" xr:uid="{00000000-0004-0000-0200-000035000000}"/>
    <hyperlink ref="F235" r:id="rId55" xr:uid="{00000000-0004-0000-0200-000036000000}"/>
    <hyperlink ref="F237" r:id="rId56" xr:uid="{00000000-0004-0000-0200-000037000000}"/>
    <hyperlink ref="F240" r:id="rId57" xr:uid="{00000000-0004-0000-0200-000038000000}"/>
    <hyperlink ref="F243" r:id="rId58" xr:uid="{00000000-0004-0000-0200-000039000000}"/>
    <hyperlink ref="F247" r:id="rId59" xr:uid="{00000000-0004-0000-0200-00003A000000}"/>
    <hyperlink ref="F251" r:id="rId60" xr:uid="{00000000-0004-0000-0200-00003B000000}"/>
    <hyperlink ref="F254" r:id="rId61" xr:uid="{00000000-0004-0000-0200-00003C000000}"/>
    <hyperlink ref="F256" r:id="rId62" xr:uid="{00000000-0004-0000-0200-00003D000000}"/>
    <hyperlink ref="F258" r:id="rId63" xr:uid="{00000000-0004-0000-0200-00003E000000}"/>
    <hyperlink ref="F261" r:id="rId64" xr:uid="{00000000-0004-0000-0200-00003F000000}"/>
    <hyperlink ref="F263" r:id="rId65" xr:uid="{00000000-0004-0000-0200-000040000000}"/>
    <hyperlink ref="F266" r:id="rId66" xr:uid="{00000000-0004-0000-0200-000041000000}"/>
    <hyperlink ref="F270" r:id="rId67" xr:uid="{00000000-0004-0000-0200-000042000000}"/>
    <hyperlink ref="F273" r:id="rId68" xr:uid="{00000000-0004-0000-0200-000043000000}"/>
    <hyperlink ref="F275" r:id="rId69" xr:uid="{00000000-0004-0000-0200-000044000000}"/>
    <hyperlink ref="F277" r:id="rId70" xr:uid="{00000000-0004-0000-0200-000045000000}"/>
    <hyperlink ref="F280" r:id="rId71" xr:uid="{00000000-0004-0000-0200-000046000000}"/>
    <hyperlink ref="F282" r:id="rId72" xr:uid="{00000000-0004-0000-0200-000047000000}"/>
    <hyperlink ref="F285" r:id="rId73" xr:uid="{00000000-0004-0000-0200-000048000000}"/>
    <hyperlink ref="F287" r:id="rId74" xr:uid="{00000000-0004-0000-0200-000049000000}"/>
    <hyperlink ref="F290" r:id="rId75" xr:uid="{00000000-0004-0000-0200-00004A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5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7" t="s">
        <v>92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86</v>
      </c>
    </row>
    <row r="4" spans="1:46" s="1" customFormat="1" ht="24.95" customHeight="1">
      <c r="B4" s="20"/>
      <c r="D4" s="103" t="s">
        <v>102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47" t="str">
        <f>'Rekapitulace stavby'!K6</f>
        <v>Pavilon V/A – odvlhčení COS</v>
      </c>
      <c r="F7" s="348"/>
      <c r="G7" s="348"/>
      <c r="H7" s="348"/>
      <c r="L7" s="20"/>
    </row>
    <row r="8" spans="1:46" s="2" customFormat="1" ht="12" customHeight="1">
      <c r="A8" s="34"/>
      <c r="B8" s="39"/>
      <c r="C8" s="34"/>
      <c r="D8" s="105" t="s">
        <v>103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49" t="s">
        <v>725</v>
      </c>
      <c r="F9" s="350"/>
      <c r="G9" s="350"/>
      <c r="H9" s="350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19. 6. 2025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30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1" t="str">
        <f>'Rekapitulace stavby'!E14</f>
        <v>Vyplň údaj</v>
      </c>
      <c r="F18" s="352"/>
      <c r="G18" s="352"/>
      <c r="H18" s="352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26</v>
      </c>
      <c r="J20" s="107" t="s">
        <v>34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35</v>
      </c>
      <c r="F21" s="34"/>
      <c r="G21" s="34"/>
      <c r="H21" s="34"/>
      <c r="I21" s="105" t="s">
        <v>29</v>
      </c>
      <c r="J21" s="107" t="s">
        <v>36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38</v>
      </c>
      <c r="E23" s="34"/>
      <c r="F23" s="34"/>
      <c r="G23" s="34"/>
      <c r="H23" s="34"/>
      <c r="I23" s="105" t="s">
        <v>26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220</v>
      </c>
      <c r="F24" s="34"/>
      <c r="G24" s="34"/>
      <c r="H24" s="34"/>
      <c r="I24" s="105" t="s">
        <v>29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40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3" t="s">
        <v>19</v>
      </c>
      <c r="F27" s="353"/>
      <c r="G27" s="353"/>
      <c r="H27" s="353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42</v>
      </c>
      <c r="E30" s="34"/>
      <c r="F30" s="34"/>
      <c r="G30" s="34"/>
      <c r="H30" s="34"/>
      <c r="I30" s="34"/>
      <c r="J30" s="114">
        <f>ROUND(J91,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44</v>
      </c>
      <c r="G32" s="34"/>
      <c r="H32" s="34"/>
      <c r="I32" s="115" t="s">
        <v>43</v>
      </c>
      <c r="J32" s="115" t="s">
        <v>45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46</v>
      </c>
      <c r="E33" s="105" t="s">
        <v>47</v>
      </c>
      <c r="F33" s="117">
        <f>ROUND((SUM(BE91:BE154)),  2)</f>
        <v>0</v>
      </c>
      <c r="G33" s="34"/>
      <c r="H33" s="34"/>
      <c r="I33" s="118">
        <v>0.21</v>
      </c>
      <c r="J33" s="117">
        <f>ROUND(((SUM(BE91:BE154))*I33),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48</v>
      </c>
      <c r="F34" s="117">
        <f>ROUND((SUM(BF91:BF154)),  2)</f>
        <v>0</v>
      </c>
      <c r="G34" s="34"/>
      <c r="H34" s="34"/>
      <c r="I34" s="118">
        <v>0.12</v>
      </c>
      <c r="J34" s="117">
        <f>ROUND(((SUM(BF91:BF154))*I34),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49</v>
      </c>
      <c r="F35" s="117">
        <f>ROUND((SUM(BG91:BG154)),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50</v>
      </c>
      <c r="F36" s="117">
        <f>ROUND((SUM(BH91:BH154)),  2)</f>
        <v>0</v>
      </c>
      <c r="G36" s="34"/>
      <c r="H36" s="34"/>
      <c r="I36" s="118">
        <v>0.12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51</v>
      </c>
      <c r="F37" s="117">
        <f>ROUND((SUM(BI91:BI154)),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52</v>
      </c>
      <c r="E39" s="121"/>
      <c r="F39" s="121"/>
      <c r="G39" s="122" t="s">
        <v>53</v>
      </c>
      <c r="H39" s="123" t="s">
        <v>54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106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4" t="str">
        <f>E7</f>
        <v>Pavilon V/A – odvlhčení COS</v>
      </c>
      <c r="F48" s="355"/>
      <c r="G48" s="355"/>
      <c r="H48" s="355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103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07" t="str">
        <f>E9</f>
        <v>016-3 - Vzduchotechnika</v>
      </c>
      <c r="F50" s="356"/>
      <c r="G50" s="356"/>
      <c r="H50" s="356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Slezská nemocnice v Opavě, pavilon V/A,</v>
      </c>
      <c r="G52" s="36"/>
      <c r="H52" s="36"/>
      <c r="I52" s="29" t="s">
        <v>23</v>
      </c>
      <c r="J52" s="59" t="str">
        <f>IF(J12="","",J12)</f>
        <v>19. 6. 2025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Slezská nemocnice v Opavě, příspěvková organizace</v>
      </c>
      <c r="G54" s="36"/>
      <c r="H54" s="36"/>
      <c r="I54" s="29" t="s">
        <v>33</v>
      </c>
      <c r="J54" s="32" t="str">
        <f>E21</f>
        <v>Ventistav VRBNO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38</v>
      </c>
      <c r="J55" s="32" t="str">
        <f>E24</f>
        <v>Ing. Zdenek Lanči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107</v>
      </c>
      <c r="D57" s="131"/>
      <c r="E57" s="131"/>
      <c r="F57" s="131"/>
      <c r="G57" s="131"/>
      <c r="H57" s="131"/>
      <c r="I57" s="131"/>
      <c r="J57" s="132" t="s">
        <v>108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74</v>
      </c>
      <c r="D59" s="36"/>
      <c r="E59" s="36"/>
      <c r="F59" s="36"/>
      <c r="G59" s="36"/>
      <c r="H59" s="36"/>
      <c r="I59" s="36"/>
      <c r="J59" s="77">
        <f>J91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109</v>
      </c>
    </row>
    <row r="60" spans="1:47" s="9" customFormat="1" ht="24.95" customHeight="1">
      <c r="B60" s="134"/>
      <c r="C60" s="135"/>
      <c r="D60" s="136" t="s">
        <v>726</v>
      </c>
      <c r="E60" s="137"/>
      <c r="F60" s="137"/>
      <c r="G60" s="137"/>
      <c r="H60" s="137"/>
      <c r="I60" s="137"/>
      <c r="J60" s="138">
        <f>J92</f>
        <v>0</v>
      </c>
      <c r="K60" s="135"/>
      <c r="L60" s="139"/>
    </row>
    <row r="61" spans="1:47" s="9" customFormat="1" ht="24.95" customHeight="1">
      <c r="B61" s="134"/>
      <c r="C61" s="135"/>
      <c r="D61" s="136" t="s">
        <v>112</v>
      </c>
      <c r="E61" s="137"/>
      <c r="F61" s="137"/>
      <c r="G61" s="137"/>
      <c r="H61" s="137"/>
      <c r="I61" s="137"/>
      <c r="J61" s="138">
        <f>J105</f>
        <v>0</v>
      </c>
      <c r="K61" s="135"/>
      <c r="L61" s="139"/>
    </row>
    <row r="62" spans="1:47" s="10" customFormat="1" ht="19.899999999999999" customHeight="1">
      <c r="B62" s="140"/>
      <c r="C62" s="141"/>
      <c r="D62" s="142" t="s">
        <v>221</v>
      </c>
      <c r="E62" s="143"/>
      <c r="F62" s="143"/>
      <c r="G62" s="143"/>
      <c r="H62" s="143"/>
      <c r="I62" s="143"/>
      <c r="J62" s="144">
        <f>J106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727</v>
      </c>
      <c r="E63" s="143"/>
      <c r="F63" s="143"/>
      <c r="G63" s="143"/>
      <c r="H63" s="143"/>
      <c r="I63" s="143"/>
      <c r="J63" s="144">
        <f>J113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224</v>
      </c>
      <c r="E64" s="143"/>
      <c r="F64" s="143"/>
      <c r="G64" s="143"/>
      <c r="H64" s="143"/>
      <c r="I64" s="143"/>
      <c r="J64" s="144">
        <f>J118</f>
        <v>0</v>
      </c>
      <c r="K64" s="141"/>
      <c r="L64" s="145"/>
    </row>
    <row r="65" spans="1:31" s="9" customFormat="1" ht="24.95" customHeight="1">
      <c r="B65" s="134"/>
      <c r="C65" s="135"/>
      <c r="D65" s="136" t="s">
        <v>117</v>
      </c>
      <c r="E65" s="137"/>
      <c r="F65" s="137"/>
      <c r="G65" s="137"/>
      <c r="H65" s="137"/>
      <c r="I65" s="137"/>
      <c r="J65" s="138">
        <f>J121</f>
        <v>0</v>
      </c>
      <c r="K65" s="135"/>
      <c r="L65" s="139"/>
    </row>
    <row r="66" spans="1:31" s="9" customFormat="1" ht="24.95" customHeight="1">
      <c r="B66" s="134"/>
      <c r="C66" s="135"/>
      <c r="D66" s="136" t="s">
        <v>226</v>
      </c>
      <c r="E66" s="137"/>
      <c r="F66" s="137"/>
      <c r="G66" s="137"/>
      <c r="H66" s="137"/>
      <c r="I66" s="137"/>
      <c r="J66" s="138">
        <f>J133</f>
        <v>0</v>
      </c>
      <c r="K66" s="135"/>
      <c r="L66" s="139"/>
    </row>
    <row r="67" spans="1:31" s="10" customFormat="1" ht="19.899999999999999" customHeight="1">
      <c r="B67" s="140"/>
      <c r="C67" s="141"/>
      <c r="D67" s="142" t="s">
        <v>227</v>
      </c>
      <c r="E67" s="143"/>
      <c r="F67" s="143"/>
      <c r="G67" s="143"/>
      <c r="H67" s="143"/>
      <c r="I67" s="143"/>
      <c r="J67" s="144">
        <f>J134</f>
        <v>0</v>
      </c>
      <c r="K67" s="141"/>
      <c r="L67" s="145"/>
    </row>
    <row r="68" spans="1:31" s="10" customFormat="1" ht="19.899999999999999" customHeight="1">
      <c r="B68" s="140"/>
      <c r="C68" s="141"/>
      <c r="D68" s="142" t="s">
        <v>228</v>
      </c>
      <c r="E68" s="143"/>
      <c r="F68" s="143"/>
      <c r="G68" s="143"/>
      <c r="H68" s="143"/>
      <c r="I68" s="143"/>
      <c r="J68" s="144">
        <f>J137</f>
        <v>0</v>
      </c>
      <c r="K68" s="141"/>
      <c r="L68" s="145"/>
    </row>
    <row r="69" spans="1:31" s="10" customFormat="1" ht="19.899999999999999" customHeight="1">
      <c r="B69" s="140"/>
      <c r="C69" s="141"/>
      <c r="D69" s="142" t="s">
        <v>229</v>
      </c>
      <c r="E69" s="143"/>
      <c r="F69" s="143"/>
      <c r="G69" s="143"/>
      <c r="H69" s="143"/>
      <c r="I69" s="143"/>
      <c r="J69" s="144">
        <f>J142</f>
        <v>0</v>
      </c>
      <c r="K69" s="141"/>
      <c r="L69" s="145"/>
    </row>
    <row r="70" spans="1:31" s="10" customFormat="1" ht="19.899999999999999" customHeight="1">
      <c r="B70" s="140"/>
      <c r="C70" s="141"/>
      <c r="D70" s="142" t="s">
        <v>230</v>
      </c>
      <c r="E70" s="143"/>
      <c r="F70" s="143"/>
      <c r="G70" s="143"/>
      <c r="H70" s="143"/>
      <c r="I70" s="143"/>
      <c r="J70" s="144">
        <f>J147</f>
        <v>0</v>
      </c>
      <c r="K70" s="141"/>
      <c r="L70" s="145"/>
    </row>
    <row r="71" spans="1:31" s="10" customFormat="1" ht="19.899999999999999" customHeight="1">
      <c r="B71" s="140"/>
      <c r="C71" s="141"/>
      <c r="D71" s="142" t="s">
        <v>231</v>
      </c>
      <c r="E71" s="143"/>
      <c r="F71" s="143"/>
      <c r="G71" s="143"/>
      <c r="H71" s="143"/>
      <c r="I71" s="143"/>
      <c r="J71" s="144">
        <f>J152</f>
        <v>0</v>
      </c>
      <c r="K71" s="141"/>
      <c r="L71" s="145"/>
    </row>
    <row r="72" spans="1:31" s="2" customFormat="1" ht="21.75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5" customHeight="1">
      <c r="A73" s="34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7" spans="1:31" s="2" customFormat="1" ht="6.95" customHeight="1">
      <c r="A77" s="34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4.95" customHeight="1">
      <c r="A78" s="34"/>
      <c r="B78" s="35"/>
      <c r="C78" s="23" t="s">
        <v>118</v>
      </c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16</v>
      </c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6.5" customHeight="1">
      <c r="A81" s="34"/>
      <c r="B81" s="35"/>
      <c r="C81" s="36"/>
      <c r="D81" s="36"/>
      <c r="E81" s="354" t="str">
        <f>E7</f>
        <v>Pavilon V/A – odvlhčení COS</v>
      </c>
      <c r="F81" s="355"/>
      <c r="G81" s="355"/>
      <c r="H81" s="355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103</v>
      </c>
      <c r="D82" s="36"/>
      <c r="E82" s="36"/>
      <c r="F82" s="36"/>
      <c r="G82" s="36"/>
      <c r="H82" s="36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6.5" customHeight="1">
      <c r="A83" s="34"/>
      <c r="B83" s="35"/>
      <c r="C83" s="36"/>
      <c r="D83" s="36"/>
      <c r="E83" s="307" t="str">
        <f>E9</f>
        <v>016-3 - Vzduchotechnika</v>
      </c>
      <c r="F83" s="356"/>
      <c r="G83" s="356"/>
      <c r="H83" s="356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6.95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2" customHeight="1">
      <c r="A85" s="34"/>
      <c r="B85" s="35"/>
      <c r="C85" s="29" t="s">
        <v>21</v>
      </c>
      <c r="D85" s="36"/>
      <c r="E85" s="36"/>
      <c r="F85" s="27" t="str">
        <f>F12</f>
        <v>Slezská nemocnice v Opavě, pavilon V/A,</v>
      </c>
      <c r="G85" s="36"/>
      <c r="H85" s="36"/>
      <c r="I85" s="29" t="s">
        <v>23</v>
      </c>
      <c r="J85" s="59" t="str">
        <f>IF(J12="","",J12)</f>
        <v>19. 6. 2025</v>
      </c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0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25.7" customHeight="1">
      <c r="A87" s="34"/>
      <c r="B87" s="35"/>
      <c r="C87" s="29" t="s">
        <v>25</v>
      </c>
      <c r="D87" s="36"/>
      <c r="E87" s="36"/>
      <c r="F87" s="27" t="str">
        <f>E15</f>
        <v>Slezská nemocnice v Opavě, příspěvková organizace</v>
      </c>
      <c r="G87" s="36"/>
      <c r="H87" s="36"/>
      <c r="I87" s="29" t="s">
        <v>33</v>
      </c>
      <c r="J87" s="32" t="str">
        <f>E21</f>
        <v>Ventistav VRBNO s.r.o.</v>
      </c>
      <c r="K87" s="36"/>
      <c r="L87" s="10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5.2" customHeight="1">
      <c r="A88" s="34"/>
      <c r="B88" s="35"/>
      <c r="C88" s="29" t="s">
        <v>31</v>
      </c>
      <c r="D88" s="36"/>
      <c r="E88" s="36"/>
      <c r="F88" s="27" t="str">
        <f>IF(E18="","",E18)</f>
        <v>Vyplň údaj</v>
      </c>
      <c r="G88" s="36"/>
      <c r="H88" s="36"/>
      <c r="I88" s="29" t="s">
        <v>38</v>
      </c>
      <c r="J88" s="32" t="str">
        <f>E24</f>
        <v>Ing. Zdenek Lanči</v>
      </c>
      <c r="K88" s="36"/>
      <c r="L88" s="10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2" customFormat="1" ht="10.3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10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5" s="11" customFormat="1" ht="29.25" customHeight="1">
      <c r="A90" s="146"/>
      <c r="B90" s="147"/>
      <c r="C90" s="148" t="s">
        <v>119</v>
      </c>
      <c r="D90" s="149" t="s">
        <v>61</v>
      </c>
      <c r="E90" s="149" t="s">
        <v>57</v>
      </c>
      <c r="F90" s="149" t="s">
        <v>58</v>
      </c>
      <c r="G90" s="149" t="s">
        <v>120</v>
      </c>
      <c r="H90" s="149" t="s">
        <v>121</v>
      </c>
      <c r="I90" s="149" t="s">
        <v>122</v>
      </c>
      <c r="J90" s="149" t="s">
        <v>108</v>
      </c>
      <c r="K90" s="150" t="s">
        <v>123</v>
      </c>
      <c r="L90" s="151"/>
      <c r="M90" s="68" t="s">
        <v>19</v>
      </c>
      <c r="N90" s="69" t="s">
        <v>46</v>
      </c>
      <c r="O90" s="69" t="s">
        <v>124</v>
      </c>
      <c r="P90" s="69" t="s">
        <v>125</v>
      </c>
      <c r="Q90" s="69" t="s">
        <v>126</v>
      </c>
      <c r="R90" s="69" t="s">
        <v>127</v>
      </c>
      <c r="S90" s="69" t="s">
        <v>128</v>
      </c>
      <c r="T90" s="70" t="s">
        <v>129</v>
      </c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46"/>
    </row>
    <row r="91" spans="1:65" s="2" customFormat="1" ht="22.9" customHeight="1">
      <c r="A91" s="34"/>
      <c r="B91" s="35"/>
      <c r="C91" s="75" t="s">
        <v>130</v>
      </c>
      <c r="D91" s="36"/>
      <c r="E91" s="36"/>
      <c r="F91" s="36"/>
      <c r="G91" s="36"/>
      <c r="H91" s="36"/>
      <c r="I91" s="36"/>
      <c r="J91" s="152">
        <f>BK91</f>
        <v>0</v>
      </c>
      <c r="K91" s="36"/>
      <c r="L91" s="39"/>
      <c r="M91" s="71"/>
      <c r="N91" s="153"/>
      <c r="O91" s="72"/>
      <c r="P91" s="154">
        <f>P92+P105+P121+P133</f>
        <v>0</v>
      </c>
      <c r="Q91" s="72"/>
      <c r="R91" s="154">
        <f>R92+R105+R121+R133</f>
        <v>0.33557000000000003</v>
      </c>
      <c r="S91" s="72"/>
      <c r="T91" s="155">
        <f>T92+T105+T121+T133</f>
        <v>3.5339999999999998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75</v>
      </c>
      <c r="AU91" s="17" t="s">
        <v>109</v>
      </c>
      <c r="BK91" s="156">
        <f>BK92+BK105+BK121+BK133</f>
        <v>0</v>
      </c>
    </row>
    <row r="92" spans="1:65" s="12" customFormat="1" ht="25.9" customHeight="1">
      <c r="B92" s="157"/>
      <c r="C92" s="158"/>
      <c r="D92" s="159" t="s">
        <v>75</v>
      </c>
      <c r="E92" s="160" t="s">
        <v>619</v>
      </c>
      <c r="F92" s="160" t="s">
        <v>91</v>
      </c>
      <c r="G92" s="158"/>
      <c r="H92" s="158"/>
      <c r="I92" s="161"/>
      <c r="J92" s="162">
        <f>BK92</f>
        <v>0</v>
      </c>
      <c r="K92" s="158"/>
      <c r="L92" s="163"/>
      <c r="M92" s="164"/>
      <c r="N92" s="165"/>
      <c r="O92" s="165"/>
      <c r="P92" s="166">
        <f>SUM(P93:P104)</f>
        <v>0</v>
      </c>
      <c r="Q92" s="165"/>
      <c r="R92" s="166">
        <f>SUM(R93:R104)</f>
        <v>3.6000000000000002E-4</v>
      </c>
      <c r="S92" s="165"/>
      <c r="T92" s="167">
        <f>SUM(T93:T104)</f>
        <v>2.8919999999999999</v>
      </c>
      <c r="AR92" s="168" t="s">
        <v>86</v>
      </c>
      <c r="AT92" s="169" t="s">
        <v>75</v>
      </c>
      <c r="AU92" s="169" t="s">
        <v>76</v>
      </c>
      <c r="AY92" s="168" t="s">
        <v>133</v>
      </c>
      <c r="BK92" s="170">
        <f>SUM(BK93:BK104)</f>
        <v>0</v>
      </c>
    </row>
    <row r="93" spans="1:65" s="2" customFormat="1" ht="37.9" customHeight="1">
      <c r="A93" s="34"/>
      <c r="B93" s="35"/>
      <c r="C93" s="191" t="s">
        <v>86</v>
      </c>
      <c r="D93" s="191" t="s">
        <v>173</v>
      </c>
      <c r="E93" s="192" t="s">
        <v>728</v>
      </c>
      <c r="F93" s="193" t="s">
        <v>729</v>
      </c>
      <c r="G93" s="194" t="s">
        <v>139</v>
      </c>
      <c r="H93" s="195">
        <v>1</v>
      </c>
      <c r="I93" s="196"/>
      <c r="J93" s="197">
        <f>ROUND(I93*H93,2)</f>
        <v>0</v>
      </c>
      <c r="K93" s="193" t="s">
        <v>19</v>
      </c>
      <c r="L93" s="198"/>
      <c r="M93" s="199" t="s">
        <v>19</v>
      </c>
      <c r="N93" s="200" t="s">
        <v>47</v>
      </c>
      <c r="O93" s="64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400</v>
      </c>
      <c r="AT93" s="184" t="s">
        <v>173</v>
      </c>
      <c r="AU93" s="184" t="s">
        <v>84</v>
      </c>
      <c r="AY93" s="17" t="s">
        <v>133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7" t="s">
        <v>84</v>
      </c>
      <c r="BK93" s="185">
        <f>ROUND(I93*H93,2)</f>
        <v>0</v>
      </c>
      <c r="BL93" s="17" t="s">
        <v>141</v>
      </c>
      <c r="BM93" s="184" t="s">
        <v>730</v>
      </c>
    </row>
    <row r="94" spans="1:65" s="2" customFormat="1" ht="37.9" customHeight="1">
      <c r="A94" s="34"/>
      <c r="B94" s="35"/>
      <c r="C94" s="191" t="s">
        <v>84</v>
      </c>
      <c r="D94" s="191" t="s">
        <v>173</v>
      </c>
      <c r="E94" s="192" t="s">
        <v>731</v>
      </c>
      <c r="F94" s="193" t="s">
        <v>732</v>
      </c>
      <c r="G94" s="194" t="s">
        <v>139</v>
      </c>
      <c r="H94" s="195">
        <v>1</v>
      </c>
      <c r="I94" s="196"/>
      <c r="J94" s="197">
        <f>ROUND(I94*H94,2)</f>
        <v>0</v>
      </c>
      <c r="K94" s="193" t="s">
        <v>19</v>
      </c>
      <c r="L94" s="198"/>
      <c r="M94" s="199" t="s">
        <v>19</v>
      </c>
      <c r="N94" s="200" t="s">
        <v>47</v>
      </c>
      <c r="O94" s="64"/>
      <c r="P94" s="182">
        <f>O94*H94</f>
        <v>0</v>
      </c>
      <c r="Q94" s="182">
        <v>0</v>
      </c>
      <c r="R94" s="182">
        <f>Q94*H94</f>
        <v>0</v>
      </c>
      <c r="S94" s="182">
        <v>0</v>
      </c>
      <c r="T94" s="183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400</v>
      </c>
      <c r="AT94" s="184" t="s">
        <v>173</v>
      </c>
      <c r="AU94" s="184" t="s">
        <v>84</v>
      </c>
      <c r="AY94" s="17" t="s">
        <v>133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7" t="s">
        <v>84</v>
      </c>
      <c r="BK94" s="185">
        <f>ROUND(I94*H94,2)</f>
        <v>0</v>
      </c>
      <c r="BL94" s="17" t="s">
        <v>141</v>
      </c>
      <c r="BM94" s="184" t="s">
        <v>733</v>
      </c>
    </row>
    <row r="95" spans="1:65" s="2" customFormat="1" ht="37.9" customHeight="1">
      <c r="A95" s="34"/>
      <c r="B95" s="35"/>
      <c r="C95" s="191" t="s">
        <v>134</v>
      </c>
      <c r="D95" s="191" t="s">
        <v>173</v>
      </c>
      <c r="E95" s="192" t="s">
        <v>734</v>
      </c>
      <c r="F95" s="193" t="s">
        <v>729</v>
      </c>
      <c r="G95" s="194" t="s">
        <v>139</v>
      </c>
      <c r="H95" s="195">
        <v>1</v>
      </c>
      <c r="I95" s="196"/>
      <c r="J95" s="197">
        <f>ROUND(I95*H95,2)</f>
        <v>0</v>
      </c>
      <c r="K95" s="193" t="s">
        <v>19</v>
      </c>
      <c r="L95" s="198"/>
      <c r="M95" s="199" t="s">
        <v>19</v>
      </c>
      <c r="N95" s="200" t="s">
        <v>47</v>
      </c>
      <c r="O95" s="64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4" t="s">
        <v>400</v>
      </c>
      <c r="AT95" s="184" t="s">
        <v>173</v>
      </c>
      <c r="AU95" s="184" t="s">
        <v>84</v>
      </c>
      <c r="AY95" s="17" t="s">
        <v>133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17" t="s">
        <v>84</v>
      </c>
      <c r="BK95" s="185">
        <f>ROUND(I95*H95,2)</f>
        <v>0</v>
      </c>
      <c r="BL95" s="17" t="s">
        <v>141</v>
      </c>
      <c r="BM95" s="184" t="s">
        <v>735</v>
      </c>
    </row>
    <row r="96" spans="1:65" s="2" customFormat="1" ht="24.2" customHeight="1">
      <c r="A96" s="34"/>
      <c r="B96" s="35"/>
      <c r="C96" s="173" t="s">
        <v>161</v>
      </c>
      <c r="D96" s="173" t="s">
        <v>136</v>
      </c>
      <c r="E96" s="174" t="s">
        <v>736</v>
      </c>
      <c r="F96" s="175" t="s">
        <v>737</v>
      </c>
      <c r="G96" s="176" t="s">
        <v>237</v>
      </c>
      <c r="H96" s="177">
        <v>75</v>
      </c>
      <c r="I96" s="178"/>
      <c r="J96" s="179">
        <f>ROUND(I96*H96,2)</f>
        <v>0</v>
      </c>
      <c r="K96" s="175" t="s">
        <v>140</v>
      </c>
      <c r="L96" s="39"/>
      <c r="M96" s="180" t="s">
        <v>19</v>
      </c>
      <c r="N96" s="181" t="s">
        <v>47</v>
      </c>
      <c r="O96" s="64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156</v>
      </c>
      <c r="AT96" s="184" t="s">
        <v>136</v>
      </c>
      <c r="AU96" s="184" t="s">
        <v>84</v>
      </c>
      <c r="AY96" s="17" t="s">
        <v>133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7" t="s">
        <v>84</v>
      </c>
      <c r="BK96" s="185">
        <f>ROUND(I96*H96,2)</f>
        <v>0</v>
      </c>
      <c r="BL96" s="17" t="s">
        <v>156</v>
      </c>
      <c r="BM96" s="184" t="s">
        <v>738</v>
      </c>
    </row>
    <row r="97" spans="1:65" s="2" customFormat="1" ht="11.25">
      <c r="A97" s="34"/>
      <c r="B97" s="35"/>
      <c r="C97" s="36"/>
      <c r="D97" s="186" t="s">
        <v>143</v>
      </c>
      <c r="E97" s="36"/>
      <c r="F97" s="187" t="s">
        <v>739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143</v>
      </c>
      <c r="AU97" s="17" t="s">
        <v>84</v>
      </c>
    </row>
    <row r="98" spans="1:65" s="2" customFormat="1" ht="16.5" customHeight="1">
      <c r="A98" s="34"/>
      <c r="B98" s="35"/>
      <c r="C98" s="191" t="s">
        <v>390</v>
      </c>
      <c r="D98" s="191" t="s">
        <v>173</v>
      </c>
      <c r="E98" s="192" t="s">
        <v>174</v>
      </c>
      <c r="F98" s="193" t="s">
        <v>740</v>
      </c>
      <c r="G98" s="194" t="s">
        <v>237</v>
      </c>
      <c r="H98" s="195">
        <v>75</v>
      </c>
      <c r="I98" s="196"/>
      <c r="J98" s="197">
        <f>ROUND(I98*H98,2)</f>
        <v>0</v>
      </c>
      <c r="K98" s="193" t="s">
        <v>19</v>
      </c>
      <c r="L98" s="198"/>
      <c r="M98" s="199" t="s">
        <v>19</v>
      </c>
      <c r="N98" s="200" t="s">
        <v>47</v>
      </c>
      <c r="O98" s="64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176</v>
      </c>
      <c r="AT98" s="184" t="s">
        <v>173</v>
      </c>
      <c r="AU98" s="184" t="s">
        <v>84</v>
      </c>
      <c r="AY98" s="17" t="s">
        <v>133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7" t="s">
        <v>84</v>
      </c>
      <c r="BK98" s="185">
        <f>ROUND(I98*H98,2)</f>
        <v>0</v>
      </c>
      <c r="BL98" s="17" t="s">
        <v>156</v>
      </c>
      <c r="BM98" s="184" t="s">
        <v>741</v>
      </c>
    </row>
    <row r="99" spans="1:65" s="13" customFormat="1" ht="11.25">
      <c r="B99" s="201"/>
      <c r="C99" s="202"/>
      <c r="D99" s="203" t="s">
        <v>193</v>
      </c>
      <c r="E99" s="202"/>
      <c r="F99" s="204" t="s">
        <v>742</v>
      </c>
      <c r="G99" s="202"/>
      <c r="H99" s="205">
        <v>75</v>
      </c>
      <c r="I99" s="206"/>
      <c r="J99" s="202"/>
      <c r="K99" s="202"/>
      <c r="L99" s="207"/>
      <c r="M99" s="208"/>
      <c r="N99" s="209"/>
      <c r="O99" s="209"/>
      <c r="P99" s="209"/>
      <c r="Q99" s="209"/>
      <c r="R99" s="209"/>
      <c r="S99" s="209"/>
      <c r="T99" s="210"/>
      <c r="AT99" s="211" t="s">
        <v>193</v>
      </c>
      <c r="AU99" s="211" t="s">
        <v>84</v>
      </c>
      <c r="AV99" s="13" t="s">
        <v>86</v>
      </c>
      <c r="AW99" s="13" t="s">
        <v>4</v>
      </c>
      <c r="AX99" s="13" t="s">
        <v>84</v>
      </c>
      <c r="AY99" s="211" t="s">
        <v>133</v>
      </c>
    </row>
    <row r="100" spans="1:65" s="2" customFormat="1" ht="24.2" customHeight="1">
      <c r="A100" s="34"/>
      <c r="B100" s="35"/>
      <c r="C100" s="173" t="s">
        <v>141</v>
      </c>
      <c r="D100" s="173" t="s">
        <v>136</v>
      </c>
      <c r="E100" s="174" t="s">
        <v>743</v>
      </c>
      <c r="F100" s="175" t="s">
        <v>744</v>
      </c>
      <c r="G100" s="176" t="s">
        <v>237</v>
      </c>
      <c r="H100" s="177">
        <v>120</v>
      </c>
      <c r="I100" s="178"/>
      <c r="J100" s="179">
        <f>ROUND(I100*H100,2)</f>
        <v>0</v>
      </c>
      <c r="K100" s="175" t="s">
        <v>140</v>
      </c>
      <c r="L100" s="39"/>
      <c r="M100" s="180" t="s">
        <v>19</v>
      </c>
      <c r="N100" s="181" t="s">
        <v>47</v>
      </c>
      <c r="O100" s="64"/>
      <c r="P100" s="182">
        <f>O100*H100</f>
        <v>0</v>
      </c>
      <c r="Q100" s="182">
        <v>0</v>
      </c>
      <c r="R100" s="182">
        <f>Q100*H100</f>
        <v>0</v>
      </c>
      <c r="S100" s="182">
        <v>2.41E-2</v>
      </c>
      <c r="T100" s="183">
        <f>S100*H100</f>
        <v>2.8919999999999999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4" t="s">
        <v>156</v>
      </c>
      <c r="AT100" s="184" t="s">
        <v>136</v>
      </c>
      <c r="AU100" s="184" t="s">
        <v>84</v>
      </c>
      <c r="AY100" s="17" t="s">
        <v>133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7" t="s">
        <v>84</v>
      </c>
      <c r="BK100" s="185">
        <f>ROUND(I100*H100,2)</f>
        <v>0</v>
      </c>
      <c r="BL100" s="17" t="s">
        <v>156</v>
      </c>
      <c r="BM100" s="184" t="s">
        <v>745</v>
      </c>
    </row>
    <row r="101" spans="1:65" s="2" customFormat="1" ht="11.25">
      <c r="A101" s="34"/>
      <c r="B101" s="35"/>
      <c r="C101" s="36"/>
      <c r="D101" s="186" t="s">
        <v>143</v>
      </c>
      <c r="E101" s="36"/>
      <c r="F101" s="187" t="s">
        <v>746</v>
      </c>
      <c r="G101" s="36"/>
      <c r="H101" s="36"/>
      <c r="I101" s="188"/>
      <c r="J101" s="36"/>
      <c r="K101" s="36"/>
      <c r="L101" s="39"/>
      <c r="M101" s="189"/>
      <c r="N101" s="190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143</v>
      </c>
      <c r="AU101" s="17" t="s">
        <v>84</v>
      </c>
    </row>
    <row r="102" spans="1:65" s="2" customFormat="1" ht="16.5" customHeight="1">
      <c r="A102" s="34"/>
      <c r="B102" s="35"/>
      <c r="C102" s="173" t="s">
        <v>8</v>
      </c>
      <c r="D102" s="173" t="s">
        <v>136</v>
      </c>
      <c r="E102" s="174" t="s">
        <v>747</v>
      </c>
      <c r="F102" s="175" t="s">
        <v>748</v>
      </c>
      <c r="G102" s="176" t="s">
        <v>139</v>
      </c>
      <c r="H102" s="177">
        <v>3</v>
      </c>
      <c r="I102" s="178"/>
      <c r="J102" s="179">
        <f>ROUND(I102*H102,2)</f>
        <v>0</v>
      </c>
      <c r="K102" s="175" t="s">
        <v>140</v>
      </c>
      <c r="L102" s="39"/>
      <c r="M102" s="180" t="s">
        <v>19</v>
      </c>
      <c r="N102" s="181" t="s">
        <v>47</v>
      </c>
      <c r="O102" s="64"/>
      <c r="P102" s="182">
        <f>O102*H102</f>
        <v>0</v>
      </c>
      <c r="Q102" s="182">
        <v>0</v>
      </c>
      <c r="R102" s="182">
        <f>Q102*H102</f>
        <v>0</v>
      </c>
      <c r="S102" s="182">
        <v>0</v>
      </c>
      <c r="T102" s="183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4" t="s">
        <v>156</v>
      </c>
      <c r="AT102" s="184" t="s">
        <v>136</v>
      </c>
      <c r="AU102" s="184" t="s">
        <v>84</v>
      </c>
      <c r="AY102" s="17" t="s">
        <v>133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7" t="s">
        <v>84</v>
      </c>
      <c r="BK102" s="185">
        <f>ROUND(I102*H102,2)</f>
        <v>0</v>
      </c>
      <c r="BL102" s="17" t="s">
        <v>156</v>
      </c>
      <c r="BM102" s="184" t="s">
        <v>749</v>
      </c>
    </row>
    <row r="103" spans="1:65" s="2" customFormat="1" ht="11.25">
      <c r="A103" s="34"/>
      <c r="B103" s="35"/>
      <c r="C103" s="36"/>
      <c r="D103" s="186" t="s">
        <v>143</v>
      </c>
      <c r="E103" s="36"/>
      <c r="F103" s="187" t="s">
        <v>750</v>
      </c>
      <c r="G103" s="36"/>
      <c r="H103" s="36"/>
      <c r="I103" s="188"/>
      <c r="J103" s="36"/>
      <c r="K103" s="36"/>
      <c r="L103" s="39"/>
      <c r="M103" s="189"/>
      <c r="N103" s="190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143</v>
      </c>
      <c r="AU103" s="17" t="s">
        <v>84</v>
      </c>
    </row>
    <row r="104" spans="1:65" s="2" customFormat="1" ht="16.5" customHeight="1">
      <c r="A104" s="34"/>
      <c r="B104" s="35"/>
      <c r="C104" s="191" t="s">
        <v>189</v>
      </c>
      <c r="D104" s="191" t="s">
        <v>173</v>
      </c>
      <c r="E104" s="192" t="s">
        <v>751</v>
      </c>
      <c r="F104" s="193" t="s">
        <v>752</v>
      </c>
      <c r="G104" s="194" t="s">
        <v>139</v>
      </c>
      <c r="H104" s="195">
        <v>3</v>
      </c>
      <c r="I104" s="196"/>
      <c r="J104" s="197">
        <f>ROUND(I104*H104,2)</f>
        <v>0</v>
      </c>
      <c r="K104" s="193" t="s">
        <v>140</v>
      </c>
      <c r="L104" s="198"/>
      <c r="M104" s="199" t="s">
        <v>19</v>
      </c>
      <c r="N104" s="200" t="s">
        <v>47</v>
      </c>
      <c r="O104" s="64"/>
      <c r="P104" s="182">
        <f>O104*H104</f>
        <v>0</v>
      </c>
      <c r="Q104" s="182">
        <v>1.2E-4</v>
      </c>
      <c r="R104" s="182">
        <f>Q104*H104</f>
        <v>3.6000000000000002E-4</v>
      </c>
      <c r="S104" s="182">
        <v>0</v>
      </c>
      <c r="T104" s="18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176</v>
      </c>
      <c r="AT104" s="184" t="s">
        <v>173</v>
      </c>
      <c r="AU104" s="184" t="s">
        <v>84</v>
      </c>
      <c r="AY104" s="17" t="s">
        <v>133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7" t="s">
        <v>84</v>
      </c>
      <c r="BK104" s="185">
        <f>ROUND(I104*H104,2)</f>
        <v>0</v>
      </c>
      <c r="BL104" s="17" t="s">
        <v>156</v>
      </c>
      <c r="BM104" s="184" t="s">
        <v>753</v>
      </c>
    </row>
    <row r="105" spans="1:65" s="12" customFormat="1" ht="25.9" customHeight="1">
      <c r="B105" s="157"/>
      <c r="C105" s="158"/>
      <c r="D105" s="159" t="s">
        <v>75</v>
      </c>
      <c r="E105" s="160" t="s">
        <v>149</v>
      </c>
      <c r="F105" s="160" t="s">
        <v>150</v>
      </c>
      <c r="G105" s="158"/>
      <c r="H105" s="158"/>
      <c r="I105" s="161"/>
      <c r="J105" s="162">
        <f>BK105</f>
        <v>0</v>
      </c>
      <c r="K105" s="158"/>
      <c r="L105" s="163"/>
      <c r="M105" s="164"/>
      <c r="N105" s="165"/>
      <c r="O105" s="165"/>
      <c r="P105" s="166">
        <f>P106+P113+P118</f>
        <v>0</v>
      </c>
      <c r="Q105" s="165"/>
      <c r="R105" s="166">
        <f>R106+R113+R118</f>
        <v>0.33521000000000001</v>
      </c>
      <c r="S105" s="165"/>
      <c r="T105" s="167">
        <f>T106+T113+T118</f>
        <v>0.64200000000000002</v>
      </c>
      <c r="AR105" s="168" t="s">
        <v>86</v>
      </c>
      <c r="AT105" s="169" t="s">
        <v>75</v>
      </c>
      <c r="AU105" s="169" t="s">
        <v>76</v>
      </c>
      <c r="AY105" s="168" t="s">
        <v>133</v>
      </c>
      <c r="BK105" s="170">
        <f>BK106+BK113+BK118</f>
        <v>0</v>
      </c>
    </row>
    <row r="106" spans="1:65" s="12" customFormat="1" ht="22.9" customHeight="1">
      <c r="B106" s="157"/>
      <c r="C106" s="158"/>
      <c r="D106" s="159" t="s">
        <v>75</v>
      </c>
      <c r="E106" s="171" t="s">
        <v>232</v>
      </c>
      <c r="F106" s="171" t="s">
        <v>233</v>
      </c>
      <c r="G106" s="158"/>
      <c r="H106" s="158"/>
      <c r="I106" s="161"/>
      <c r="J106" s="172">
        <f>BK106</f>
        <v>0</v>
      </c>
      <c r="K106" s="158"/>
      <c r="L106" s="163"/>
      <c r="M106" s="164"/>
      <c r="N106" s="165"/>
      <c r="O106" s="165"/>
      <c r="P106" s="166">
        <f>SUM(P107:P112)</f>
        <v>0</v>
      </c>
      <c r="Q106" s="165"/>
      <c r="R106" s="166">
        <f>SUM(R107:R112)</f>
        <v>0.32450000000000001</v>
      </c>
      <c r="S106" s="165"/>
      <c r="T106" s="167">
        <f>SUM(T107:T112)</f>
        <v>0.64200000000000002</v>
      </c>
      <c r="AR106" s="168" t="s">
        <v>86</v>
      </c>
      <c r="AT106" s="169" t="s">
        <v>75</v>
      </c>
      <c r="AU106" s="169" t="s">
        <v>84</v>
      </c>
      <c r="AY106" s="168" t="s">
        <v>133</v>
      </c>
      <c r="BK106" s="170">
        <f>SUM(BK107:BK112)</f>
        <v>0</v>
      </c>
    </row>
    <row r="107" spans="1:65" s="2" customFormat="1" ht="24.2" customHeight="1">
      <c r="A107" s="34"/>
      <c r="B107" s="35"/>
      <c r="C107" s="173" t="s">
        <v>395</v>
      </c>
      <c r="D107" s="173" t="s">
        <v>136</v>
      </c>
      <c r="E107" s="174" t="s">
        <v>754</v>
      </c>
      <c r="F107" s="175" t="s">
        <v>755</v>
      </c>
      <c r="G107" s="176" t="s">
        <v>237</v>
      </c>
      <c r="H107" s="177">
        <v>120</v>
      </c>
      <c r="I107" s="178"/>
      <c r="J107" s="179">
        <f>ROUND(I107*H107,2)</f>
        <v>0</v>
      </c>
      <c r="K107" s="175" t="s">
        <v>140</v>
      </c>
      <c r="L107" s="39"/>
      <c r="M107" s="180" t="s">
        <v>19</v>
      </c>
      <c r="N107" s="181" t="s">
        <v>47</v>
      </c>
      <c r="O107" s="64"/>
      <c r="P107" s="182">
        <f>O107*H107</f>
        <v>0</v>
      </c>
      <c r="Q107" s="182">
        <v>0</v>
      </c>
      <c r="R107" s="182">
        <f>Q107*H107</f>
        <v>0</v>
      </c>
      <c r="S107" s="182">
        <v>5.3499999999999997E-3</v>
      </c>
      <c r="T107" s="183">
        <f>S107*H107</f>
        <v>0.64200000000000002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156</v>
      </c>
      <c r="AT107" s="184" t="s">
        <v>136</v>
      </c>
      <c r="AU107" s="184" t="s">
        <v>86</v>
      </c>
      <c r="AY107" s="17" t="s">
        <v>133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7" t="s">
        <v>84</v>
      </c>
      <c r="BK107" s="185">
        <f>ROUND(I107*H107,2)</f>
        <v>0</v>
      </c>
      <c r="BL107" s="17" t="s">
        <v>156</v>
      </c>
      <c r="BM107" s="184" t="s">
        <v>756</v>
      </c>
    </row>
    <row r="108" spans="1:65" s="2" customFormat="1" ht="11.25">
      <c r="A108" s="34"/>
      <c r="B108" s="35"/>
      <c r="C108" s="36"/>
      <c r="D108" s="186" t="s">
        <v>143</v>
      </c>
      <c r="E108" s="36"/>
      <c r="F108" s="187" t="s">
        <v>757</v>
      </c>
      <c r="G108" s="36"/>
      <c r="H108" s="36"/>
      <c r="I108" s="188"/>
      <c r="J108" s="36"/>
      <c r="K108" s="36"/>
      <c r="L108" s="39"/>
      <c r="M108" s="189"/>
      <c r="N108" s="190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143</v>
      </c>
      <c r="AU108" s="17" t="s">
        <v>86</v>
      </c>
    </row>
    <row r="109" spans="1:65" s="2" customFormat="1" ht="24.2" customHeight="1">
      <c r="A109" s="34"/>
      <c r="B109" s="35"/>
      <c r="C109" s="173" t="s">
        <v>400</v>
      </c>
      <c r="D109" s="173" t="s">
        <v>136</v>
      </c>
      <c r="E109" s="174" t="s">
        <v>758</v>
      </c>
      <c r="F109" s="175" t="s">
        <v>759</v>
      </c>
      <c r="G109" s="176" t="s">
        <v>186</v>
      </c>
      <c r="H109" s="177">
        <v>110</v>
      </c>
      <c r="I109" s="178"/>
      <c r="J109" s="179">
        <f>ROUND(I109*H109,2)</f>
        <v>0</v>
      </c>
      <c r="K109" s="175" t="s">
        <v>140</v>
      </c>
      <c r="L109" s="39"/>
      <c r="M109" s="180" t="s">
        <v>19</v>
      </c>
      <c r="N109" s="181" t="s">
        <v>47</v>
      </c>
      <c r="O109" s="64"/>
      <c r="P109" s="182">
        <f>O109*H109</f>
        <v>0</v>
      </c>
      <c r="Q109" s="182">
        <v>2.2000000000000001E-4</v>
      </c>
      <c r="R109" s="182">
        <f>Q109*H109</f>
        <v>2.4199999999999999E-2</v>
      </c>
      <c r="S109" s="182">
        <v>0</v>
      </c>
      <c r="T109" s="183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4" t="s">
        <v>156</v>
      </c>
      <c r="AT109" s="184" t="s">
        <v>136</v>
      </c>
      <c r="AU109" s="184" t="s">
        <v>86</v>
      </c>
      <c r="AY109" s="17" t="s">
        <v>133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17" t="s">
        <v>84</v>
      </c>
      <c r="BK109" s="185">
        <f>ROUND(I109*H109,2)</f>
        <v>0</v>
      </c>
      <c r="BL109" s="17" t="s">
        <v>156</v>
      </c>
      <c r="BM109" s="184" t="s">
        <v>760</v>
      </c>
    </row>
    <row r="110" spans="1:65" s="2" customFormat="1" ht="11.25">
      <c r="A110" s="34"/>
      <c r="B110" s="35"/>
      <c r="C110" s="36"/>
      <c r="D110" s="186" t="s">
        <v>143</v>
      </c>
      <c r="E110" s="36"/>
      <c r="F110" s="187" t="s">
        <v>761</v>
      </c>
      <c r="G110" s="36"/>
      <c r="H110" s="36"/>
      <c r="I110" s="188"/>
      <c r="J110" s="36"/>
      <c r="K110" s="36"/>
      <c r="L110" s="39"/>
      <c r="M110" s="189"/>
      <c r="N110" s="190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143</v>
      </c>
      <c r="AU110" s="17" t="s">
        <v>86</v>
      </c>
    </row>
    <row r="111" spans="1:65" s="2" customFormat="1" ht="16.5" customHeight="1">
      <c r="A111" s="34"/>
      <c r="B111" s="35"/>
      <c r="C111" s="191" t="s">
        <v>153</v>
      </c>
      <c r="D111" s="191" t="s">
        <v>173</v>
      </c>
      <c r="E111" s="192" t="s">
        <v>762</v>
      </c>
      <c r="F111" s="193" t="s">
        <v>763</v>
      </c>
      <c r="G111" s="194" t="s">
        <v>186</v>
      </c>
      <c r="H111" s="195">
        <v>115.5</v>
      </c>
      <c r="I111" s="196"/>
      <c r="J111" s="197">
        <f>ROUND(I111*H111,2)</f>
        <v>0</v>
      </c>
      <c r="K111" s="193" t="s">
        <v>140</v>
      </c>
      <c r="L111" s="198"/>
      <c r="M111" s="199" t="s">
        <v>19</v>
      </c>
      <c r="N111" s="200" t="s">
        <v>47</v>
      </c>
      <c r="O111" s="64"/>
      <c r="P111" s="182">
        <f>O111*H111</f>
        <v>0</v>
      </c>
      <c r="Q111" s="182">
        <v>2.5999999999999999E-3</v>
      </c>
      <c r="R111" s="182">
        <f>Q111*H111</f>
        <v>0.30030000000000001</v>
      </c>
      <c r="S111" s="182">
        <v>0</v>
      </c>
      <c r="T111" s="183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4" t="s">
        <v>176</v>
      </c>
      <c r="AT111" s="184" t="s">
        <v>173</v>
      </c>
      <c r="AU111" s="184" t="s">
        <v>86</v>
      </c>
      <c r="AY111" s="17" t="s">
        <v>133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17" t="s">
        <v>84</v>
      </c>
      <c r="BK111" s="185">
        <f>ROUND(I111*H111,2)</f>
        <v>0</v>
      </c>
      <c r="BL111" s="17" t="s">
        <v>156</v>
      </c>
      <c r="BM111" s="184" t="s">
        <v>764</v>
      </c>
    </row>
    <row r="112" spans="1:65" s="13" customFormat="1" ht="11.25">
      <c r="B112" s="201"/>
      <c r="C112" s="202"/>
      <c r="D112" s="203" t="s">
        <v>193</v>
      </c>
      <c r="E112" s="202"/>
      <c r="F112" s="204" t="s">
        <v>765</v>
      </c>
      <c r="G112" s="202"/>
      <c r="H112" s="205">
        <v>115.5</v>
      </c>
      <c r="I112" s="206"/>
      <c r="J112" s="202"/>
      <c r="K112" s="202"/>
      <c r="L112" s="207"/>
      <c r="M112" s="208"/>
      <c r="N112" s="209"/>
      <c r="O112" s="209"/>
      <c r="P112" s="209"/>
      <c r="Q112" s="209"/>
      <c r="R112" s="209"/>
      <c r="S112" s="209"/>
      <c r="T112" s="210"/>
      <c r="AT112" s="211" t="s">
        <v>193</v>
      </c>
      <c r="AU112" s="211" t="s">
        <v>86</v>
      </c>
      <c r="AV112" s="13" t="s">
        <v>86</v>
      </c>
      <c r="AW112" s="13" t="s">
        <v>4</v>
      </c>
      <c r="AX112" s="13" t="s">
        <v>84</v>
      </c>
      <c r="AY112" s="211" t="s">
        <v>133</v>
      </c>
    </row>
    <row r="113" spans="1:65" s="12" customFormat="1" ht="22.9" customHeight="1">
      <c r="B113" s="157"/>
      <c r="C113" s="158"/>
      <c r="D113" s="159" t="s">
        <v>75</v>
      </c>
      <c r="E113" s="171" t="s">
        <v>766</v>
      </c>
      <c r="F113" s="171" t="s">
        <v>767</v>
      </c>
      <c r="G113" s="158"/>
      <c r="H113" s="158"/>
      <c r="I113" s="161"/>
      <c r="J113" s="172">
        <f>BK113</f>
        <v>0</v>
      </c>
      <c r="K113" s="158"/>
      <c r="L113" s="163"/>
      <c r="M113" s="164"/>
      <c r="N113" s="165"/>
      <c r="O113" s="165"/>
      <c r="P113" s="166">
        <f>SUM(P114:P117)</f>
        <v>0</v>
      </c>
      <c r="Q113" s="165"/>
      <c r="R113" s="166">
        <f>SUM(R114:R117)</f>
        <v>5.13E-3</v>
      </c>
      <c r="S113" s="165"/>
      <c r="T113" s="167">
        <f>SUM(T114:T117)</f>
        <v>0</v>
      </c>
      <c r="AR113" s="168" t="s">
        <v>86</v>
      </c>
      <c r="AT113" s="169" t="s">
        <v>75</v>
      </c>
      <c r="AU113" s="169" t="s">
        <v>84</v>
      </c>
      <c r="AY113" s="168" t="s">
        <v>133</v>
      </c>
      <c r="BK113" s="170">
        <f>SUM(BK114:BK117)</f>
        <v>0</v>
      </c>
    </row>
    <row r="114" spans="1:65" s="2" customFormat="1" ht="16.5" customHeight="1">
      <c r="A114" s="34"/>
      <c r="B114" s="35"/>
      <c r="C114" s="173" t="s">
        <v>204</v>
      </c>
      <c r="D114" s="173" t="s">
        <v>136</v>
      </c>
      <c r="E114" s="174" t="s">
        <v>768</v>
      </c>
      <c r="F114" s="175" t="s">
        <v>769</v>
      </c>
      <c r="G114" s="176" t="s">
        <v>139</v>
      </c>
      <c r="H114" s="177">
        <v>3</v>
      </c>
      <c r="I114" s="178"/>
      <c r="J114" s="179">
        <f>ROUND(I114*H114,2)</f>
        <v>0</v>
      </c>
      <c r="K114" s="175" t="s">
        <v>140</v>
      </c>
      <c r="L114" s="39"/>
      <c r="M114" s="180" t="s">
        <v>19</v>
      </c>
      <c r="N114" s="181" t="s">
        <v>47</v>
      </c>
      <c r="O114" s="64"/>
      <c r="P114" s="182">
        <f>O114*H114</f>
        <v>0</v>
      </c>
      <c r="Q114" s="182">
        <v>4.2000000000000002E-4</v>
      </c>
      <c r="R114" s="182">
        <f>Q114*H114</f>
        <v>1.2600000000000001E-3</v>
      </c>
      <c r="S114" s="182">
        <v>0</v>
      </c>
      <c r="T114" s="183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4" t="s">
        <v>156</v>
      </c>
      <c r="AT114" s="184" t="s">
        <v>136</v>
      </c>
      <c r="AU114" s="184" t="s">
        <v>86</v>
      </c>
      <c r="AY114" s="17" t="s">
        <v>133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7" t="s">
        <v>84</v>
      </c>
      <c r="BK114" s="185">
        <f>ROUND(I114*H114,2)</f>
        <v>0</v>
      </c>
      <c r="BL114" s="17" t="s">
        <v>156</v>
      </c>
      <c r="BM114" s="184" t="s">
        <v>770</v>
      </c>
    </row>
    <row r="115" spans="1:65" s="2" customFormat="1" ht="11.25">
      <c r="A115" s="34"/>
      <c r="B115" s="35"/>
      <c r="C115" s="36"/>
      <c r="D115" s="186" t="s">
        <v>143</v>
      </c>
      <c r="E115" s="36"/>
      <c r="F115" s="187" t="s">
        <v>771</v>
      </c>
      <c r="G115" s="36"/>
      <c r="H115" s="36"/>
      <c r="I115" s="188"/>
      <c r="J115" s="36"/>
      <c r="K115" s="36"/>
      <c r="L115" s="39"/>
      <c r="M115" s="189"/>
      <c r="N115" s="190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143</v>
      </c>
      <c r="AU115" s="17" t="s">
        <v>86</v>
      </c>
    </row>
    <row r="116" spans="1:65" s="2" customFormat="1" ht="16.5" customHeight="1">
      <c r="A116" s="34"/>
      <c r="B116" s="35"/>
      <c r="C116" s="173" t="s">
        <v>197</v>
      </c>
      <c r="D116" s="173" t="s">
        <v>136</v>
      </c>
      <c r="E116" s="174" t="s">
        <v>772</v>
      </c>
      <c r="F116" s="175" t="s">
        <v>773</v>
      </c>
      <c r="G116" s="176" t="s">
        <v>237</v>
      </c>
      <c r="H116" s="177">
        <v>9</v>
      </c>
      <c r="I116" s="178"/>
      <c r="J116" s="179">
        <f>ROUND(I116*H116,2)</f>
        <v>0</v>
      </c>
      <c r="K116" s="175" t="s">
        <v>140</v>
      </c>
      <c r="L116" s="39"/>
      <c r="M116" s="180" t="s">
        <v>19</v>
      </c>
      <c r="N116" s="181" t="s">
        <v>47</v>
      </c>
      <c r="O116" s="64"/>
      <c r="P116" s="182">
        <f>O116*H116</f>
        <v>0</v>
      </c>
      <c r="Q116" s="182">
        <v>4.2999999999999999E-4</v>
      </c>
      <c r="R116" s="182">
        <f>Q116*H116</f>
        <v>3.8699999999999997E-3</v>
      </c>
      <c r="S116" s="182">
        <v>0</v>
      </c>
      <c r="T116" s="183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4" t="s">
        <v>156</v>
      </c>
      <c r="AT116" s="184" t="s">
        <v>136</v>
      </c>
      <c r="AU116" s="184" t="s">
        <v>86</v>
      </c>
      <c r="AY116" s="17" t="s">
        <v>133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7" t="s">
        <v>84</v>
      </c>
      <c r="BK116" s="185">
        <f>ROUND(I116*H116,2)</f>
        <v>0</v>
      </c>
      <c r="BL116" s="17" t="s">
        <v>156</v>
      </c>
      <c r="BM116" s="184" t="s">
        <v>774</v>
      </c>
    </row>
    <row r="117" spans="1:65" s="2" customFormat="1" ht="11.25">
      <c r="A117" s="34"/>
      <c r="B117" s="35"/>
      <c r="C117" s="36"/>
      <c r="D117" s="186" t="s">
        <v>143</v>
      </c>
      <c r="E117" s="36"/>
      <c r="F117" s="187" t="s">
        <v>775</v>
      </c>
      <c r="G117" s="36"/>
      <c r="H117" s="36"/>
      <c r="I117" s="188"/>
      <c r="J117" s="36"/>
      <c r="K117" s="36"/>
      <c r="L117" s="39"/>
      <c r="M117" s="189"/>
      <c r="N117" s="190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143</v>
      </c>
      <c r="AU117" s="17" t="s">
        <v>86</v>
      </c>
    </row>
    <row r="118" spans="1:65" s="12" customFormat="1" ht="22.9" customHeight="1">
      <c r="B118" s="157"/>
      <c r="C118" s="158"/>
      <c r="D118" s="159" t="s">
        <v>75</v>
      </c>
      <c r="E118" s="171" t="s">
        <v>423</v>
      </c>
      <c r="F118" s="171" t="s">
        <v>424</v>
      </c>
      <c r="G118" s="158"/>
      <c r="H118" s="158"/>
      <c r="I118" s="161"/>
      <c r="J118" s="172">
        <f>BK118</f>
        <v>0</v>
      </c>
      <c r="K118" s="158"/>
      <c r="L118" s="163"/>
      <c r="M118" s="164"/>
      <c r="N118" s="165"/>
      <c r="O118" s="165"/>
      <c r="P118" s="166">
        <f>SUM(P119:P120)</f>
        <v>0</v>
      </c>
      <c r="Q118" s="165"/>
      <c r="R118" s="166">
        <f>SUM(R119:R120)</f>
        <v>5.5799999999999999E-3</v>
      </c>
      <c r="S118" s="165"/>
      <c r="T118" s="167">
        <f>SUM(T119:T120)</f>
        <v>0</v>
      </c>
      <c r="AR118" s="168" t="s">
        <v>86</v>
      </c>
      <c r="AT118" s="169" t="s">
        <v>75</v>
      </c>
      <c r="AU118" s="169" t="s">
        <v>84</v>
      </c>
      <c r="AY118" s="168" t="s">
        <v>133</v>
      </c>
      <c r="BK118" s="170">
        <f>SUM(BK119:BK120)</f>
        <v>0</v>
      </c>
    </row>
    <row r="119" spans="1:65" s="2" customFormat="1" ht="24.2" customHeight="1">
      <c r="A119" s="34"/>
      <c r="B119" s="35"/>
      <c r="C119" s="173" t="s">
        <v>414</v>
      </c>
      <c r="D119" s="173" t="s">
        <v>136</v>
      </c>
      <c r="E119" s="174" t="s">
        <v>582</v>
      </c>
      <c r="F119" s="175" t="s">
        <v>583</v>
      </c>
      <c r="G119" s="176" t="s">
        <v>139</v>
      </c>
      <c r="H119" s="177">
        <v>9</v>
      </c>
      <c r="I119" s="178"/>
      <c r="J119" s="179">
        <f>ROUND(I119*H119,2)</f>
        <v>0</v>
      </c>
      <c r="K119" s="175" t="s">
        <v>140</v>
      </c>
      <c r="L119" s="39"/>
      <c r="M119" s="180" t="s">
        <v>19</v>
      </c>
      <c r="N119" s="181" t="s">
        <v>47</v>
      </c>
      <c r="O119" s="64"/>
      <c r="P119" s="182">
        <f>O119*H119</f>
        <v>0</v>
      </c>
      <c r="Q119" s="182">
        <v>6.2E-4</v>
      </c>
      <c r="R119" s="182">
        <f>Q119*H119</f>
        <v>5.5799999999999999E-3</v>
      </c>
      <c r="S119" s="182">
        <v>0</v>
      </c>
      <c r="T119" s="183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4" t="s">
        <v>156</v>
      </c>
      <c r="AT119" s="184" t="s">
        <v>136</v>
      </c>
      <c r="AU119" s="184" t="s">
        <v>86</v>
      </c>
      <c r="AY119" s="17" t="s">
        <v>133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17" t="s">
        <v>84</v>
      </c>
      <c r="BK119" s="185">
        <f>ROUND(I119*H119,2)</f>
        <v>0</v>
      </c>
      <c r="BL119" s="17" t="s">
        <v>156</v>
      </c>
      <c r="BM119" s="184" t="s">
        <v>776</v>
      </c>
    </row>
    <row r="120" spans="1:65" s="2" customFormat="1" ht="11.25">
      <c r="A120" s="34"/>
      <c r="B120" s="35"/>
      <c r="C120" s="36"/>
      <c r="D120" s="186" t="s">
        <v>143</v>
      </c>
      <c r="E120" s="36"/>
      <c r="F120" s="187" t="s">
        <v>585</v>
      </c>
      <c r="G120" s="36"/>
      <c r="H120" s="36"/>
      <c r="I120" s="188"/>
      <c r="J120" s="36"/>
      <c r="K120" s="36"/>
      <c r="L120" s="39"/>
      <c r="M120" s="189"/>
      <c r="N120" s="190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143</v>
      </c>
      <c r="AU120" s="17" t="s">
        <v>86</v>
      </c>
    </row>
    <row r="121" spans="1:65" s="12" customFormat="1" ht="25.9" customHeight="1">
      <c r="B121" s="157"/>
      <c r="C121" s="158"/>
      <c r="D121" s="159" t="s">
        <v>75</v>
      </c>
      <c r="E121" s="160" t="s">
        <v>195</v>
      </c>
      <c r="F121" s="160" t="s">
        <v>196</v>
      </c>
      <c r="G121" s="158"/>
      <c r="H121" s="158"/>
      <c r="I121" s="161"/>
      <c r="J121" s="162">
        <f>BK121</f>
        <v>0</v>
      </c>
      <c r="K121" s="158"/>
      <c r="L121" s="163"/>
      <c r="M121" s="164"/>
      <c r="N121" s="165"/>
      <c r="O121" s="165"/>
      <c r="P121" s="166">
        <f>SUM(P122:P132)</f>
        <v>0</v>
      </c>
      <c r="Q121" s="165"/>
      <c r="R121" s="166">
        <f>SUM(R122:R132)</f>
        <v>0</v>
      </c>
      <c r="S121" s="165"/>
      <c r="T121" s="167">
        <f>SUM(T122:T132)</f>
        <v>0</v>
      </c>
      <c r="AR121" s="168" t="s">
        <v>141</v>
      </c>
      <c r="AT121" s="169" t="s">
        <v>75</v>
      </c>
      <c r="AU121" s="169" t="s">
        <v>76</v>
      </c>
      <c r="AY121" s="168" t="s">
        <v>133</v>
      </c>
      <c r="BK121" s="170">
        <f>SUM(BK122:BK132)</f>
        <v>0</v>
      </c>
    </row>
    <row r="122" spans="1:65" s="2" customFormat="1" ht="16.5" customHeight="1">
      <c r="A122" s="34"/>
      <c r="B122" s="35"/>
      <c r="C122" s="173" t="s">
        <v>209</v>
      </c>
      <c r="D122" s="173" t="s">
        <v>136</v>
      </c>
      <c r="E122" s="174" t="s">
        <v>635</v>
      </c>
      <c r="F122" s="175" t="s">
        <v>636</v>
      </c>
      <c r="G122" s="176" t="s">
        <v>200</v>
      </c>
      <c r="H122" s="177">
        <v>8</v>
      </c>
      <c r="I122" s="178"/>
      <c r="J122" s="179">
        <f>ROUND(I122*H122,2)</f>
        <v>0</v>
      </c>
      <c r="K122" s="175" t="s">
        <v>140</v>
      </c>
      <c r="L122" s="39"/>
      <c r="M122" s="180" t="s">
        <v>19</v>
      </c>
      <c r="N122" s="181" t="s">
        <v>47</v>
      </c>
      <c r="O122" s="64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4" t="s">
        <v>201</v>
      </c>
      <c r="AT122" s="184" t="s">
        <v>136</v>
      </c>
      <c r="AU122" s="184" t="s">
        <v>84</v>
      </c>
      <c r="AY122" s="17" t="s">
        <v>133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7" t="s">
        <v>84</v>
      </c>
      <c r="BK122" s="185">
        <f>ROUND(I122*H122,2)</f>
        <v>0</v>
      </c>
      <c r="BL122" s="17" t="s">
        <v>201</v>
      </c>
      <c r="BM122" s="184" t="s">
        <v>777</v>
      </c>
    </row>
    <row r="123" spans="1:65" s="2" customFormat="1" ht="11.25">
      <c r="A123" s="34"/>
      <c r="B123" s="35"/>
      <c r="C123" s="36"/>
      <c r="D123" s="186" t="s">
        <v>143</v>
      </c>
      <c r="E123" s="36"/>
      <c r="F123" s="187" t="s">
        <v>638</v>
      </c>
      <c r="G123" s="36"/>
      <c r="H123" s="36"/>
      <c r="I123" s="188"/>
      <c r="J123" s="36"/>
      <c r="K123" s="36"/>
      <c r="L123" s="39"/>
      <c r="M123" s="189"/>
      <c r="N123" s="190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143</v>
      </c>
      <c r="AU123" s="17" t="s">
        <v>84</v>
      </c>
    </row>
    <row r="124" spans="1:65" s="2" customFormat="1" ht="16.5" customHeight="1">
      <c r="A124" s="34"/>
      <c r="B124" s="35"/>
      <c r="C124" s="173" t="s">
        <v>214</v>
      </c>
      <c r="D124" s="173" t="s">
        <v>136</v>
      </c>
      <c r="E124" s="174" t="s">
        <v>640</v>
      </c>
      <c r="F124" s="175" t="s">
        <v>641</v>
      </c>
      <c r="G124" s="176" t="s">
        <v>200</v>
      </c>
      <c r="H124" s="177">
        <v>20</v>
      </c>
      <c r="I124" s="178"/>
      <c r="J124" s="179">
        <f>ROUND(I124*H124,2)</f>
        <v>0</v>
      </c>
      <c r="K124" s="175" t="s">
        <v>140</v>
      </c>
      <c r="L124" s="39"/>
      <c r="M124" s="180" t="s">
        <v>19</v>
      </c>
      <c r="N124" s="181" t="s">
        <v>47</v>
      </c>
      <c r="O124" s="64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4" t="s">
        <v>201</v>
      </c>
      <c r="AT124" s="184" t="s">
        <v>136</v>
      </c>
      <c r="AU124" s="184" t="s">
        <v>84</v>
      </c>
      <c r="AY124" s="17" t="s">
        <v>133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7" t="s">
        <v>84</v>
      </c>
      <c r="BK124" s="185">
        <f>ROUND(I124*H124,2)</f>
        <v>0</v>
      </c>
      <c r="BL124" s="17" t="s">
        <v>201</v>
      </c>
      <c r="BM124" s="184" t="s">
        <v>778</v>
      </c>
    </row>
    <row r="125" spans="1:65" s="2" customFormat="1" ht="11.25">
      <c r="A125" s="34"/>
      <c r="B125" s="35"/>
      <c r="C125" s="36"/>
      <c r="D125" s="186" t="s">
        <v>143</v>
      </c>
      <c r="E125" s="36"/>
      <c r="F125" s="187" t="s">
        <v>643</v>
      </c>
      <c r="G125" s="36"/>
      <c r="H125" s="36"/>
      <c r="I125" s="188"/>
      <c r="J125" s="36"/>
      <c r="K125" s="36"/>
      <c r="L125" s="39"/>
      <c r="M125" s="189"/>
      <c r="N125" s="190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143</v>
      </c>
      <c r="AU125" s="17" t="s">
        <v>84</v>
      </c>
    </row>
    <row r="126" spans="1:65" s="2" customFormat="1" ht="33" customHeight="1">
      <c r="A126" s="34"/>
      <c r="B126" s="35"/>
      <c r="C126" s="173" t="s">
        <v>156</v>
      </c>
      <c r="D126" s="173" t="s">
        <v>136</v>
      </c>
      <c r="E126" s="174" t="s">
        <v>215</v>
      </c>
      <c r="F126" s="175" t="s">
        <v>779</v>
      </c>
      <c r="G126" s="176" t="s">
        <v>200</v>
      </c>
      <c r="H126" s="177">
        <v>24</v>
      </c>
      <c r="I126" s="178"/>
      <c r="J126" s="179">
        <f>ROUND(I126*H126,2)</f>
        <v>0</v>
      </c>
      <c r="K126" s="175" t="s">
        <v>140</v>
      </c>
      <c r="L126" s="39"/>
      <c r="M126" s="180" t="s">
        <v>19</v>
      </c>
      <c r="N126" s="181" t="s">
        <v>47</v>
      </c>
      <c r="O126" s="64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4" t="s">
        <v>201</v>
      </c>
      <c r="AT126" s="184" t="s">
        <v>136</v>
      </c>
      <c r="AU126" s="184" t="s">
        <v>84</v>
      </c>
      <c r="AY126" s="17" t="s">
        <v>133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7" t="s">
        <v>84</v>
      </c>
      <c r="BK126" s="185">
        <f>ROUND(I126*H126,2)</f>
        <v>0</v>
      </c>
      <c r="BL126" s="17" t="s">
        <v>201</v>
      </c>
      <c r="BM126" s="184" t="s">
        <v>780</v>
      </c>
    </row>
    <row r="127" spans="1:65" s="2" customFormat="1" ht="11.25">
      <c r="A127" s="34"/>
      <c r="B127" s="35"/>
      <c r="C127" s="36"/>
      <c r="D127" s="186" t="s">
        <v>143</v>
      </c>
      <c r="E127" s="36"/>
      <c r="F127" s="187" t="s">
        <v>218</v>
      </c>
      <c r="G127" s="36"/>
      <c r="H127" s="36"/>
      <c r="I127" s="188"/>
      <c r="J127" s="36"/>
      <c r="K127" s="36"/>
      <c r="L127" s="39"/>
      <c r="M127" s="189"/>
      <c r="N127" s="190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143</v>
      </c>
      <c r="AU127" s="17" t="s">
        <v>84</v>
      </c>
    </row>
    <row r="128" spans="1:65" s="2" customFormat="1" ht="16.5" customHeight="1">
      <c r="A128" s="34"/>
      <c r="B128" s="35"/>
      <c r="C128" s="173" t="s">
        <v>781</v>
      </c>
      <c r="D128" s="173" t="s">
        <v>136</v>
      </c>
      <c r="E128" s="174" t="s">
        <v>657</v>
      </c>
      <c r="F128" s="175" t="s">
        <v>658</v>
      </c>
      <c r="G128" s="176" t="s">
        <v>200</v>
      </c>
      <c r="H128" s="177">
        <v>12</v>
      </c>
      <c r="I128" s="178"/>
      <c r="J128" s="179">
        <f>ROUND(I128*H128,2)</f>
        <v>0</v>
      </c>
      <c r="K128" s="175" t="s">
        <v>140</v>
      </c>
      <c r="L128" s="39"/>
      <c r="M128" s="180" t="s">
        <v>19</v>
      </c>
      <c r="N128" s="181" t="s">
        <v>47</v>
      </c>
      <c r="O128" s="64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4" t="s">
        <v>201</v>
      </c>
      <c r="AT128" s="184" t="s">
        <v>136</v>
      </c>
      <c r="AU128" s="184" t="s">
        <v>84</v>
      </c>
      <c r="AY128" s="17" t="s">
        <v>133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7" t="s">
        <v>84</v>
      </c>
      <c r="BK128" s="185">
        <f>ROUND(I128*H128,2)</f>
        <v>0</v>
      </c>
      <c r="BL128" s="17" t="s">
        <v>201</v>
      </c>
      <c r="BM128" s="184" t="s">
        <v>782</v>
      </c>
    </row>
    <row r="129" spans="1:65" s="2" customFormat="1" ht="11.25">
      <c r="A129" s="34"/>
      <c r="B129" s="35"/>
      <c r="C129" s="36"/>
      <c r="D129" s="186" t="s">
        <v>143</v>
      </c>
      <c r="E129" s="36"/>
      <c r="F129" s="187" t="s">
        <v>660</v>
      </c>
      <c r="G129" s="36"/>
      <c r="H129" s="36"/>
      <c r="I129" s="188"/>
      <c r="J129" s="36"/>
      <c r="K129" s="36"/>
      <c r="L129" s="39"/>
      <c r="M129" s="189"/>
      <c r="N129" s="190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143</v>
      </c>
      <c r="AU129" s="17" t="s">
        <v>84</v>
      </c>
    </row>
    <row r="130" spans="1:65" s="2" customFormat="1" ht="16.5" customHeight="1">
      <c r="A130" s="34"/>
      <c r="B130" s="35"/>
      <c r="C130" s="173" t="s">
        <v>294</v>
      </c>
      <c r="D130" s="173" t="s">
        <v>136</v>
      </c>
      <c r="E130" s="174" t="s">
        <v>662</v>
      </c>
      <c r="F130" s="175" t="s">
        <v>663</v>
      </c>
      <c r="G130" s="176" t="s">
        <v>200</v>
      </c>
      <c r="H130" s="177">
        <v>12</v>
      </c>
      <c r="I130" s="178"/>
      <c r="J130" s="179">
        <f>ROUND(I130*H130,2)</f>
        <v>0</v>
      </c>
      <c r="K130" s="175" t="s">
        <v>19</v>
      </c>
      <c r="L130" s="39"/>
      <c r="M130" s="180" t="s">
        <v>19</v>
      </c>
      <c r="N130" s="181" t="s">
        <v>47</v>
      </c>
      <c r="O130" s="64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4" t="s">
        <v>201</v>
      </c>
      <c r="AT130" s="184" t="s">
        <v>136</v>
      </c>
      <c r="AU130" s="184" t="s">
        <v>84</v>
      </c>
      <c r="AY130" s="17" t="s">
        <v>133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7" t="s">
        <v>84</v>
      </c>
      <c r="BK130" s="185">
        <f>ROUND(I130*H130,2)</f>
        <v>0</v>
      </c>
      <c r="BL130" s="17" t="s">
        <v>201</v>
      </c>
      <c r="BM130" s="184" t="s">
        <v>783</v>
      </c>
    </row>
    <row r="131" spans="1:65" s="2" customFormat="1" ht="24.2" customHeight="1">
      <c r="A131" s="34"/>
      <c r="B131" s="35"/>
      <c r="C131" s="173" t="s">
        <v>247</v>
      </c>
      <c r="D131" s="173" t="s">
        <v>136</v>
      </c>
      <c r="E131" s="174" t="s">
        <v>666</v>
      </c>
      <c r="F131" s="175" t="s">
        <v>667</v>
      </c>
      <c r="G131" s="176" t="s">
        <v>200</v>
      </c>
      <c r="H131" s="177">
        <v>24</v>
      </c>
      <c r="I131" s="178"/>
      <c r="J131" s="179">
        <f>ROUND(I131*H131,2)</f>
        <v>0</v>
      </c>
      <c r="K131" s="175" t="s">
        <v>140</v>
      </c>
      <c r="L131" s="39"/>
      <c r="M131" s="180" t="s">
        <v>19</v>
      </c>
      <c r="N131" s="181" t="s">
        <v>47</v>
      </c>
      <c r="O131" s="64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4" t="s">
        <v>201</v>
      </c>
      <c r="AT131" s="184" t="s">
        <v>136</v>
      </c>
      <c r="AU131" s="184" t="s">
        <v>84</v>
      </c>
      <c r="AY131" s="17" t="s">
        <v>133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7" t="s">
        <v>84</v>
      </c>
      <c r="BK131" s="185">
        <f>ROUND(I131*H131,2)</f>
        <v>0</v>
      </c>
      <c r="BL131" s="17" t="s">
        <v>201</v>
      </c>
      <c r="BM131" s="184" t="s">
        <v>784</v>
      </c>
    </row>
    <row r="132" spans="1:65" s="2" customFormat="1" ht="11.25">
      <c r="A132" s="34"/>
      <c r="B132" s="35"/>
      <c r="C132" s="36"/>
      <c r="D132" s="186" t="s">
        <v>143</v>
      </c>
      <c r="E132" s="36"/>
      <c r="F132" s="187" t="s">
        <v>669</v>
      </c>
      <c r="G132" s="36"/>
      <c r="H132" s="36"/>
      <c r="I132" s="188"/>
      <c r="J132" s="36"/>
      <c r="K132" s="36"/>
      <c r="L132" s="39"/>
      <c r="M132" s="189"/>
      <c r="N132" s="190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143</v>
      </c>
      <c r="AU132" s="17" t="s">
        <v>84</v>
      </c>
    </row>
    <row r="133" spans="1:65" s="12" customFormat="1" ht="25.9" customHeight="1">
      <c r="B133" s="157"/>
      <c r="C133" s="158"/>
      <c r="D133" s="159" t="s">
        <v>75</v>
      </c>
      <c r="E133" s="160" t="s">
        <v>100</v>
      </c>
      <c r="F133" s="160" t="s">
        <v>670</v>
      </c>
      <c r="G133" s="158"/>
      <c r="H133" s="158"/>
      <c r="I133" s="161"/>
      <c r="J133" s="162">
        <f>BK133</f>
        <v>0</v>
      </c>
      <c r="K133" s="158"/>
      <c r="L133" s="163"/>
      <c r="M133" s="164"/>
      <c r="N133" s="165"/>
      <c r="O133" s="165"/>
      <c r="P133" s="166">
        <f>P134+P137+P142+P147+P152</f>
        <v>0</v>
      </c>
      <c r="Q133" s="165"/>
      <c r="R133" s="166">
        <f>R134+R137+R142+R147+R152</f>
        <v>0</v>
      </c>
      <c r="S133" s="165"/>
      <c r="T133" s="167">
        <f>T134+T137+T142+T147+T152</f>
        <v>0</v>
      </c>
      <c r="AR133" s="168" t="s">
        <v>161</v>
      </c>
      <c r="AT133" s="169" t="s">
        <v>75</v>
      </c>
      <c r="AU133" s="169" t="s">
        <v>76</v>
      </c>
      <c r="AY133" s="168" t="s">
        <v>133</v>
      </c>
      <c r="BK133" s="170">
        <f>BK134+BK137+BK142+BK147+BK152</f>
        <v>0</v>
      </c>
    </row>
    <row r="134" spans="1:65" s="12" customFormat="1" ht="22.9" customHeight="1">
      <c r="B134" s="157"/>
      <c r="C134" s="158"/>
      <c r="D134" s="159" t="s">
        <v>75</v>
      </c>
      <c r="E134" s="171" t="s">
        <v>671</v>
      </c>
      <c r="F134" s="171" t="s">
        <v>672</v>
      </c>
      <c r="G134" s="158"/>
      <c r="H134" s="158"/>
      <c r="I134" s="161"/>
      <c r="J134" s="172">
        <f>BK134</f>
        <v>0</v>
      </c>
      <c r="K134" s="158"/>
      <c r="L134" s="163"/>
      <c r="M134" s="164"/>
      <c r="N134" s="165"/>
      <c r="O134" s="165"/>
      <c r="P134" s="166">
        <f>SUM(P135:P136)</f>
        <v>0</v>
      </c>
      <c r="Q134" s="165"/>
      <c r="R134" s="166">
        <f>SUM(R135:R136)</f>
        <v>0</v>
      </c>
      <c r="S134" s="165"/>
      <c r="T134" s="167">
        <f>SUM(T135:T136)</f>
        <v>0</v>
      </c>
      <c r="AR134" s="168" t="s">
        <v>161</v>
      </c>
      <c r="AT134" s="169" t="s">
        <v>75</v>
      </c>
      <c r="AU134" s="169" t="s">
        <v>84</v>
      </c>
      <c r="AY134" s="168" t="s">
        <v>133</v>
      </c>
      <c r="BK134" s="170">
        <f>SUM(BK135:BK136)</f>
        <v>0</v>
      </c>
    </row>
    <row r="135" spans="1:65" s="2" customFormat="1" ht="16.5" customHeight="1">
      <c r="A135" s="34"/>
      <c r="B135" s="35"/>
      <c r="C135" s="173" t="s">
        <v>251</v>
      </c>
      <c r="D135" s="173" t="s">
        <v>136</v>
      </c>
      <c r="E135" s="174" t="s">
        <v>674</v>
      </c>
      <c r="F135" s="175" t="s">
        <v>675</v>
      </c>
      <c r="G135" s="176" t="s">
        <v>609</v>
      </c>
      <c r="H135" s="177">
        <v>1</v>
      </c>
      <c r="I135" s="178"/>
      <c r="J135" s="179">
        <f>ROUND(I135*H135,2)</f>
        <v>0</v>
      </c>
      <c r="K135" s="175" t="s">
        <v>140</v>
      </c>
      <c r="L135" s="39"/>
      <c r="M135" s="180" t="s">
        <v>19</v>
      </c>
      <c r="N135" s="181" t="s">
        <v>47</v>
      </c>
      <c r="O135" s="64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4" t="s">
        <v>676</v>
      </c>
      <c r="AT135" s="184" t="s">
        <v>136</v>
      </c>
      <c r="AU135" s="184" t="s">
        <v>86</v>
      </c>
      <c r="AY135" s="17" t="s">
        <v>133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7" t="s">
        <v>84</v>
      </c>
      <c r="BK135" s="185">
        <f>ROUND(I135*H135,2)</f>
        <v>0</v>
      </c>
      <c r="BL135" s="17" t="s">
        <v>676</v>
      </c>
      <c r="BM135" s="184" t="s">
        <v>785</v>
      </c>
    </row>
    <row r="136" spans="1:65" s="2" customFormat="1" ht="11.25">
      <c r="A136" s="34"/>
      <c r="B136" s="35"/>
      <c r="C136" s="36"/>
      <c r="D136" s="186" t="s">
        <v>143</v>
      </c>
      <c r="E136" s="36"/>
      <c r="F136" s="187" t="s">
        <v>678</v>
      </c>
      <c r="G136" s="36"/>
      <c r="H136" s="36"/>
      <c r="I136" s="188"/>
      <c r="J136" s="36"/>
      <c r="K136" s="36"/>
      <c r="L136" s="39"/>
      <c r="M136" s="189"/>
      <c r="N136" s="190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143</v>
      </c>
      <c r="AU136" s="17" t="s">
        <v>86</v>
      </c>
    </row>
    <row r="137" spans="1:65" s="12" customFormat="1" ht="22.9" customHeight="1">
      <c r="B137" s="157"/>
      <c r="C137" s="158"/>
      <c r="D137" s="159" t="s">
        <v>75</v>
      </c>
      <c r="E137" s="171" t="s">
        <v>679</v>
      </c>
      <c r="F137" s="171" t="s">
        <v>680</v>
      </c>
      <c r="G137" s="158"/>
      <c r="H137" s="158"/>
      <c r="I137" s="161"/>
      <c r="J137" s="172">
        <f>BK137</f>
        <v>0</v>
      </c>
      <c r="K137" s="158"/>
      <c r="L137" s="163"/>
      <c r="M137" s="164"/>
      <c r="N137" s="165"/>
      <c r="O137" s="165"/>
      <c r="P137" s="166">
        <f>SUM(P138:P141)</f>
        <v>0</v>
      </c>
      <c r="Q137" s="165"/>
      <c r="R137" s="166">
        <f>SUM(R138:R141)</f>
        <v>0</v>
      </c>
      <c r="S137" s="165"/>
      <c r="T137" s="167">
        <f>SUM(T138:T141)</f>
        <v>0</v>
      </c>
      <c r="AR137" s="168" t="s">
        <v>161</v>
      </c>
      <c r="AT137" s="169" t="s">
        <v>75</v>
      </c>
      <c r="AU137" s="169" t="s">
        <v>84</v>
      </c>
      <c r="AY137" s="168" t="s">
        <v>133</v>
      </c>
      <c r="BK137" s="170">
        <f>SUM(BK138:BK141)</f>
        <v>0</v>
      </c>
    </row>
    <row r="138" spans="1:65" s="2" customFormat="1" ht="16.5" customHeight="1">
      <c r="A138" s="34"/>
      <c r="B138" s="35"/>
      <c r="C138" s="173" t="s">
        <v>425</v>
      </c>
      <c r="D138" s="173" t="s">
        <v>136</v>
      </c>
      <c r="E138" s="174" t="s">
        <v>682</v>
      </c>
      <c r="F138" s="175" t="s">
        <v>680</v>
      </c>
      <c r="G138" s="176" t="s">
        <v>609</v>
      </c>
      <c r="H138" s="177">
        <v>1</v>
      </c>
      <c r="I138" s="178"/>
      <c r="J138" s="179">
        <f>ROUND(I138*H138,2)</f>
        <v>0</v>
      </c>
      <c r="K138" s="175" t="s">
        <v>140</v>
      </c>
      <c r="L138" s="39"/>
      <c r="M138" s="180" t="s">
        <v>19</v>
      </c>
      <c r="N138" s="181" t="s">
        <v>47</v>
      </c>
      <c r="O138" s="64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4" t="s">
        <v>676</v>
      </c>
      <c r="AT138" s="184" t="s">
        <v>136</v>
      </c>
      <c r="AU138" s="184" t="s">
        <v>86</v>
      </c>
      <c r="AY138" s="17" t="s">
        <v>133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7" t="s">
        <v>84</v>
      </c>
      <c r="BK138" s="185">
        <f>ROUND(I138*H138,2)</f>
        <v>0</v>
      </c>
      <c r="BL138" s="17" t="s">
        <v>676</v>
      </c>
      <c r="BM138" s="184" t="s">
        <v>786</v>
      </c>
    </row>
    <row r="139" spans="1:65" s="2" customFormat="1" ht="11.25">
      <c r="A139" s="34"/>
      <c r="B139" s="35"/>
      <c r="C139" s="36"/>
      <c r="D139" s="186" t="s">
        <v>143</v>
      </c>
      <c r="E139" s="36"/>
      <c r="F139" s="187" t="s">
        <v>684</v>
      </c>
      <c r="G139" s="36"/>
      <c r="H139" s="36"/>
      <c r="I139" s="188"/>
      <c r="J139" s="36"/>
      <c r="K139" s="36"/>
      <c r="L139" s="39"/>
      <c r="M139" s="189"/>
      <c r="N139" s="190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143</v>
      </c>
      <c r="AU139" s="17" t="s">
        <v>86</v>
      </c>
    </row>
    <row r="140" spans="1:65" s="2" customFormat="1" ht="16.5" customHeight="1">
      <c r="A140" s="34"/>
      <c r="B140" s="35"/>
      <c r="C140" s="173" t="s">
        <v>482</v>
      </c>
      <c r="D140" s="173" t="s">
        <v>136</v>
      </c>
      <c r="E140" s="174" t="s">
        <v>686</v>
      </c>
      <c r="F140" s="175" t="s">
        <v>687</v>
      </c>
      <c r="G140" s="176" t="s">
        <v>609</v>
      </c>
      <c r="H140" s="177">
        <v>1</v>
      </c>
      <c r="I140" s="178"/>
      <c r="J140" s="179">
        <f>ROUND(I140*H140,2)</f>
        <v>0</v>
      </c>
      <c r="K140" s="175" t="s">
        <v>140</v>
      </c>
      <c r="L140" s="39"/>
      <c r="M140" s="180" t="s">
        <v>19</v>
      </c>
      <c r="N140" s="181" t="s">
        <v>47</v>
      </c>
      <c r="O140" s="64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4" t="s">
        <v>676</v>
      </c>
      <c r="AT140" s="184" t="s">
        <v>136</v>
      </c>
      <c r="AU140" s="184" t="s">
        <v>86</v>
      </c>
      <c r="AY140" s="17" t="s">
        <v>133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7" t="s">
        <v>84</v>
      </c>
      <c r="BK140" s="185">
        <f>ROUND(I140*H140,2)</f>
        <v>0</v>
      </c>
      <c r="BL140" s="17" t="s">
        <v>676</v>
      </c>
      <c r="BM140" s="184" t="s">
        <v>787</v>
      </c>
    </row>
    <row r="141" spans="1:65" s="2" customFormat="1" ht="11.25">
      <c r="A141" s="34"/>
      <c r="B141" s="35"/>
      <c r="C141" s="36"/>
      <c r="D141" s="186" t="s">
        <v>143</v>
      </c>
      <c r="E141" s="36"/>
      <c r="F141" s="187" t="s">
        <v>689</v>
      </c>
      <c r="G141" s="36"/>
      <c r="H141" s="36"/>
      <c r="I141" s="188"/>
      <c r="J141" s="36"/>
      <c r="K141" s="36"/>
      <c r="L141" s="39"/>
      <c r="M141" s="189"/>
      <c r="N141" s="190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143</v>
      </c>
      <c r="AU141" s="17" t="s">
        <v>86</v>
      </c>
    </row>
    <row r="142" spans="1:65" s="12" customFormat="1" ht="22.9" customHeight="1">
      <c r="B142" s="157"/>
      <c r="C142" s="158"/>
      <c r="D142" s="159" t="s">
        <v>75</v>
      </c>
      <c r="E142" s="171" t="s">
        <v>695</v>
      </c>
      <c r="F142" s="171" t="s">
        <v>696</v>
      </c>
      <c r="G142" s="158"/>
      <c r="H142" s="158"/>
      <c r="I142" s="161"/>
      <c r="J142" s="172">
        <f>BK142</f>
        <v>0</v>
      </c>
      <c r="K142" s="158"/>
      <c r="L142" s="163"/>
      <c r="M142" s="164"/>
      <c r="N142" s="165"/>
      <c r="O142" s="165"/>
      <c r="P142" s="166">
        <f>SUM(P143:P146)</f>
        <v>0</v>
      </c>
      <c r="Q142" s="165"/>
      <c r="R142" s="166">
        <f>SUM(R143:R146)</f>
        <v>0</v>
      </c>
      <c r="S142" s="165"/>
      <c r="T142" s="167">
        <f>SUM(T143:T146)</f>
        <v>0</v>
      </c>
      <c r="AR142" s="168" t="s">
        <v>161</v>
      </c>
      <c r="AT142" s="169" t="s">
        <v>75</v>
      </c>
      <c r="AU142" s="169" t="s">
        <v>84</v>
      </c>
      <c r="AY142" s="168" t="s">
        <v>133</v>
      </c>
      <c r="BK142" s="170">
        <f>SUM(BK143:BK146)</f>
        <v>0</v>
      </c>
    </row>
    <row r="143" spans="1:65" s="2" customFormat="1" ht="16.5" customHeight="1">
      <c r="A143" s="34"/>
      <c r="B143" s="35"/>
      <c r="C143" s="173" t="s">
        <v>616</v>
      </c>
      <c r="D143" s="173" t="s">
        <v>136</v>
      </c>
      <c r="E143" s="174" t="s">
        <v>698</v>
      </c>
      <c r="F143" s="175" t="s">
        <v>699</v>
      </c>
      <c r="G143" s="176" t="s">
        <v>609</v>
      </c>
      <c r="H143" s="177">
        <v>1</v>
      </c>
      <c r="I143" s="178"/>
      <c r="J143" s="179">
        <f>ROUND(I143*H143,2)</f>
        <v>0</v>
      </c>
      <c r="K143" s="175" t="s">
        <v>140</v>
      </c>
      <c r="L143" s="39"/>
      <c r="M143" s="180" t="s">
        <v>19</v>
      </c>
      <c r="N143" s="181" t="s">
        <v>47</v>
      </c>
      <c r="O143" s="64"/>
      <c r="P143" s="182">
        <f>O143*H143</f>
        <v>0</v>
      </c>
      <c r="Q143" s="182">
        <v>0</v>
      </c>
      <c r="R143" s="182">
        <f>Q143*H143</f>
        <v>0</v>
      </c>
      <c r="S143" s="182">
        <v>0</v>
      </c>
      <c r="T143" s="18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4" t="s">
        <v>676</v>
      </c>
      <c r="AT143" s="184" t="s">
        <v>136</v>
      </c>
      <c r="AU143" s="184" t="s">
        <v>86</v>
      </c>
      <c r="AY143" s="17" t="s">
        <v>133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7" t="s">
        <v>84</v>
      </c>
      <c r="BK143" s="185">
        <f>ROUND(I143*H143,2)</f>
        <v>0</v>
      </c>
      <c r="BL143" s="17" t="s">
        <v>676</v>
      </c>
      <c r="BM143" s="184" t="s">
        <v>788</v>
      </c>
    </row>
    <row r="144" spans="1:65" s="2" customFormat="1" ht="11.25">
      <c r="A144" s="34"/>
      <c r="B144" s="35"/>
      <c r="C144" s="36"/>
      <c r="D144" s="186" t="s">
        <v>143</v>
      </c>
      <c r="E144" s="36"/>
      <c r="F144" s="187" t="s">
        <v>701</v>
      </c>
      <c r="G144" s="36"/>
      <c r="H144" s="36"/>
      <c r="I144" s="188"/>
      <c r="J144" s="36"/>
      <c r="K144" s="36"/>
      <c r="L144" s="39"/>
      <c r="M144" s="189"/>
      <c r="N144" s="190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143</v>
      </c>
      <c r="AU144" s="17" t="s">
        <v>86</v>
      </c>
    </row>
    <row r="145" spans="1:65" s="2" customFormat="1" ht="16.5" customHeight="1">
      <c r="A145" s="34"/>
      <c r="B145" s="35"/>
      <c r="C145" s="173" t="s">
        <v>601</v>
      </c>
      <c r="D145" s="173" t="s">
        <v>136</v>
      </c>
      <c r="E145" s="174" t="s">
        <v>703</v>
      </c>
      <c r="F145" s="175" t="s">
        <v>704</v>
      </c>
      <c r="G145" s="176" t="s">
        <v>609</v>
      </c>
      <c r="H145" s="177">
        <v>1</v>
      </c>
      <c r="I145" s="178"/>
      <c r="J145" s="179">
        <f>ROUND(I145*H145,2)</f>
        <v>0</v>
      </c>
      <c r="K145" s="175" t="s">
        <v>140</v>
      </c>
      <c r="L145" s="39"/>
      <c r="M145" s="180" t="s">
        <v>19</v>
      </c>
      <c r="N145" s="181" t="s">
        <v>47</v>
      </c>
      <c r="O145" s="64"/>
      <c r="P145" s="182">
        <f>O145*H145</f>
        <v>0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4" t="s">
        <v>676</v>
      </c>
      <c r="AT145" s="184" t="s">
        <v>136</v>
      </c>
      <c r="AU145" s="184" t="s">
        <v>86</v>
      </c>
      <c r="AY145" s="17" t="s">
        <v>133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7" t="s">
        <v>84</v>
      </c>
      <c r="BK145" s="185">
        <f>ROUND(I145*H145,2)</f>
        <v>0</v>
      </c>
      <c r="BL145" s="17" t="s">
        <v>676</v>
      </c>
      <c r="BM145" s="184" t="s">
        <v>789</v>
      </c>
    </row>
    <row r="146" spans="1:65" s="2" customFormat="1" ht="11.25">
      <c r="A146" s="34"/>
      <c r="B146" s="35"/>
      <c r="C146" s="36"/>
      <c r="D146" s="186" t="s">
        <v>143</v>
      </c>
      <c r="E146" s="36"/>
      <c r="F146" s="187" t="s">
        <v>706</v>
      </c>
      <c r="G146" s="36"/>
      <c r="H146" s="36"/>
      <c r="I146" s="188"/>
      <c r="J146" s="36"/>
      <c r="K146" s="36"/>
      <c r="L146" s="39"/>
      <c r="M146" s="189"/>
      <c r="N146" s="190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143</v>
      </c>
      <c r="AU146" s="17" t="s">
        <v>86</v>
      </c>
    </row>
    <row r="147" spans="1:65" s="12" customFormat="1" ht="22.9" customHeight="1">
      <c r="B147" s="157"/>
      <c r="C147" s="158"/>
      <c r="D147" s="159" t="s">
        <v>75</v>
      </c>
      <c r="E147" s="171" t="s">
        <v>707</v>
      </c>
      <c r="F147" s="171" t="s">
        <v>708</v>
      </c>
      <c r="G147" s="158"/>
      <c r="H147" s="158"/>
      <c r="I147" s="161"/>
      <c r="J147" s="172">
        <f>BK147</f>
        <v>0</v>
      </c>
      <c r="K147" s="158"/>
      <c r="L147" s="163"/>
      <c r="M147" s="164"/>
      <c r="N147" s="165"/>
      <c r="O147" s="165"/>
      <c r="P147" s="166">
        <f>SUM(P148:P151)</f>
        <v>0</v>
      </c>
      <c r="Q147" s="165"/>
      <c r="R147" s="166">
        <f>SUM(R148:R151)</f>
        <v>0</v>
      </c>
      <c r="S147" s="165"/>
      <c r="T147" s="167">
        <f>SUM(T148:T151)</f>
        <v>0</v>
      </c>
      <c r="AR147" s="168" t="s">
        <v>161</v>
      </c>
      <c r="AT147" s="169" t="s">
        <v>75</v>
      </c>
      <c r="AU147" s="169" t="s">
        <v>84</v>
      </c>
      <c r="AY147" s="168" t="s">
        <v>133</v>
      </c>
      <c r="BK147" s="170">
        <f>SUM(BK148:BK151)</f>
        <v>0</v>
      </c>
    </row>
    <row r="148" spans="1:65" s="2" customFormat="1" ht="16.5" customHeight="1">
      <c r="A148" s="34"/>
      <c r="B148" s="35"/>
      <c r="C148" s="173" t="s">
        <v>644</v>
      </c>
      <c r="D148" s="173" t="s">
        <v>136</v>
      </c>
      <c r="E148" s="174" t="s">
        <v>710</v>
      </c>
      <c r="F148" s="175" t="s">
        <v>708</v>
      </c>
      <c r="G148" s="176" t="s">
        <v>200</v>
      </c>
      <c r="H148" s="177">
        <v>50</v>
      </c>
      <c r="I148" s="178"/>
      <c r="J148" s="179">
        <f>ROUND(I148*H148,2)</f>
        <v>0</v>
      </c>
      <c r="K148" s="175" t="s">
        <v>140</v>
      </c>
      <c r="L148" s="39"/>
      <c r="M148" s="180" t="s">
        <v>19</v>
      </c>
      <c r="N148" s="181" t="s">
        <v>47</v>
      </c>
      <c r="O148" s="64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4" t="s">
        <v>676</v>
      </c>
      <c r="AT148" s="184" t="s">
        <v>136</v>
      </c>
      <c r="AU148" s="184" t="s">
        <v>86</v>
      </c>
      <c r="AY148" s="17" t="s">
        <v>133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7" t="s">
        <v>84</v>
      </c>
      <c r="BK148" s="185">
        <f>ROUND(I148*H148,2)</f>
        <v>0</v>
      </c>
      <c r="BL148" s="17" t="s">
        <v>676</v>
      </c>
      <c r="BM148" s="184" t="s">
        <v>790</v>
      </c>
    </row>
    <row r="149" spans="1:65" s="2" customFormat="1" ht="11.25">
      <c r="A149" s="34"/>
      <c r="B149" s="35"/>
      <c r="C149" s="36"/>
      <c r="D149" s="186" t="s">
        <v>143</v>
      </c>
      <c r="E149" s="36"/>
      <c r="F149" s="187" t="s">
        <v>712</v>
      </c>
      <c r="G149" s="36"/>
      <c r="H149" s="36"/>
      <c r="I149" s="188"/>
      <c r="J149" s="36"/>
      <c r="K149" s="36"/>
      <c r="L149" s="39"/>
      <c r="M149" s="189"/>
      <c r="N149" s="190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143</v>
      </c>
      <c r="AU149" s="17" t="s">
        <v>86</v>
      </c>
    </row>
    <row r="150" spans="1:65" s="2" customFormat="1" ht="16.5" customHeight="1">
      <c r="A150" s="34"/>
      <c r="B150" s="35"/>
      <c r="C150" s="173" t="s">
        <v>653</v>
      </c>
      <c r="D150" s="173" t="s">
        <v>136</v>
      </c>
      <c r="E150" s="174" t="s">
        <v>714</v>
      </c>
      <c r="F150" s="175" t="s">
        <v>715</v>
      </c>
      <c r="G150" s="176" t="s">
        <v>609</v>
      </c>
      <c r="H150" s="177">
        <v>1</v>
      </c>
      <c r="I150" s="178"/>
      <c r="J150" s="179">
        <f>ROUND(I150*H150,2)</f>
        <v>0</v>
      </c>
      <c r="K150" s="175" t="s">
        <v>140</v>
      </c>
      <c r="L150" s="39"/>
      <c r="M150" s="180" t="s">
        <v>19</v>
      </c>
      <c r="N150" s="181" t="s">
        <v>47</v>
      </c>
      <c r="O150" s="64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4" t="s">
        <v>676</v>
      </c>
      <c r="AT150" s="184" t="s">
        <v>136</v>
      </c>
      <c r="AU150" s="184" t="s">
        <v>86</v>
      </c>
      <c r="AY150" s="17" t="s">
        <v>133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7" t="s">
        <v>84</v>
      </c>
      <c r="BK150" s="185">
        <f>ROUND(I150*H150,2)</f>
        <v>0</v>
      </c>
      <c r="BL150" s="17" t="s">
        <v>676</v>
      </c>
      <c r="BM150" s="184" t="s">
        <v>791</v>
      </c>
    </row>
    <row r="151" spans="1:65" s="2" customFormat="1" ht="11.25">
      <c r="A151" s="34"/>
      <c r="B151" s="35"/>
      <c r="C151" s="36"/>
      <c r="D151" s="186" t="s">
        <v>143</v>
      </c>
      <c r="E151" s="36"/>
      <c r="F151" s="187" t="s">
        <v>717</v>
      </c>
      <c r="G151" s="36"/>
      <c r="H151" s="36"/>
      <c r="I151" s="188"/>
      <c r="J151" s="36"/>
      <c r="K151" s="36"/>
      <c r="L151" s="39"/>
      <c r="M151" s="189"/>
      <c r="N151" s="190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143</v>
      </c>
      <c r="AU151" s="17" t="s">
        <v>86</v>
      </c>
    </row>
    <row r="152" spans="1:65" s="12" customFormat="1" ht="22.9" customHeight="1">
      <c r="B152" s="157"/>
      <c r="C152" s="158"/>
      <c r="D152" s="159" t="s">
        <v>75</v>
      </c>
      <c r="E152" s="171" t="s">
        <v>718</v>
      </c>
      <c r="F152" s="171" t="s">
        <v>719</v>
      </c>
      <c r="G152" s="158"/>
      <c r="H152" s="158"/>
      <c r="I152" s="161"/>
      <c r="J152" s="172">
        <f>BK152</f>
        <v>0</v>
      </c>
      <c r="K152" s="158"/>
      <c r="L152" s="163"/>
      <c r="M152" s="164"/>
      <c r="N152" s="165"/>
      <c r="O152" s="165"/>
      <c r="P152" s="166">
        <f>SUM(P153:P154)</f>
        <v>0</v>
      </c>
      <c r="Q152" s="165"/>
      <c r="R152" s="166">
        <f>SUM(R153:R154)</f>
        <v>0</v>
      </c>
      <c r="S152" s="165"/>
      <c r="T152" s="167">
        <f>SUM(T153:T154)</f>
        <v>0</v>
      </c>
      <c r="AR152" s="168" t="s">
        <v>161</v>
      </c>
      <c r="AT152" s="169" t="s">
        <v>75</v>
      </c>
      <c r="AU152" s="169" t="s">
        <v>84</v>
      </c>
      <c r="AY152" s="168" t="s">
        <v>133</v>
      </c>
      <c r="BK152" s="170">
        <f>SUM(BK153:BK154)</f>
        <v>0</v>
      </c>
    </row>
    <row r="153" spans="1:65" s="2" customFormat="1" ht="16.5" customHeight="1">
      <c r="A153" s="34"/>
      <c r="B153" s="35"/>
      <c r="C153" s="173" t="s">
        <v>792</v>
      </c>
      <c r="D153" s="173" t="s">
        <v>136</v>
      </c>
      <c r="E153" s="174" t="s">
        <v>721</v>
      </c>
      <c r="F153" s="175" t="s">
        <v>722</v>
      </c>
      <c r="G153" s="176" t="s">
        <v>609</v>
      </c>
      <c r="H153" s="177">
        <v>1</v>
      </c>
      <c r="I153" s="178"/>
      <c r="J153" s="179">
        <f>ROUND(I153*H153,2)</f>
        <v>0</v>
      </c>
      <c r="K153" s="175" t="s">
        <v>140</v>
      </c>
      <c r="L153" s="39"/>
      <c r="M153" s="180" t="s">
        <v>19</v>
      </c>
      <c r="N153" s="181" t="s">
        <v>47</v>
      </c>
      <c r="O153" s="64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4" t="s">
        <v>676</v>
      </c>
      <c r="AT153" s="184" t="s">
        <v>136</v>
      </c>
      <c r="AU153" s="184" t="s">
        <v>86</v>
      </c>
      <c r="AY153" s="17" t="s">
        <v>133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7" t="s">
        <v>84</v>
      </c>
      <c r="BK153" s="185">
        <f>ROUND(I153*H153,2)</f>
        <v>0</v>
      </c>
      <c r="BL153" s="17" t="s">
        <v>676</v>
      </c>
      <c r="BM153" s="184" t="s">
        <v>793</v>
      </c>
    </row>
    <row r="154" spans="1:65" s="2" customFormat="1" ht="11.25">
      <c r="A154" s="34"/>
      <c r="B154" s="35"/>
      <c r="C154" s="36"/>
      <c r="D154" s="186" t="s">
        <v>143</v>
      </c>
      <c r="E154" s="36"/>
      <c r="F154" s="187" t="s">
        <v>724</v>
      </c>
      <c r="G154" s="36"/>
      <c r="H154" s="36"/>
      <c r="I154" s="188"/>
      <c r="J154" s="36"/>
      <c r="K154" s="36"/>
      <c r="L154" s="39"/>
      <c r="M154" s="212"/>
      <c r="N154" s="213"/>
      <c r="O154" s="214"/>
      <c r="P154" s="214"/>
      <c r="Q154" s="214"/>
      <c r="R154" s="214"/>
      <c r="S154" s="214"/>
      <c r="T154" s="21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143</v>
      </c>
      <c r="AU154" s="17" t="s">
        <v>86</v>
      </c>
    </row>
    <row r="155" spans="1:65" s="2" customFormat="1" ht="6.95" customHeight="1">
      <c r="A155" s="34"/>
      <c r="B155" s="47"/>
      <c r="C155" s="48"/>
      <c r="D155" s="48"/>
      <c r="E155" s="48"/>
      <c r="F155" s="48"/>
      <c r="G155" s="48"/>
      <c r="H155" s="48"/>
      <c r="I155" s="48"/>
      <c r="J155" s="48"/>
      <c r="K155" s="48"/>
      <c r="L155" s="39"/>
      <c r="M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</row>
  </sheetData>
  <sheetProtection algorithmName="SHA-512" hashValue="JmfHATZKvdeKWhJ/0M1wSTJBi7dHXAV/ctpOw7yWHYp0pm3ARn6WtquKV4hkjd6DeqX9Tz0Y8nKshfAttrxdWQ==" saltValue="/izA+FuXoKoztT+vfDwmJdHNgCYZtoC6i1AFioCJI6Ogc/dQJCodcXJiVlt1UIzM/q4/BT+5MyH/4opnppRflw==" spinCount="100000" sheet="1" objects="1" scenarios="1" formatColumns="0" formatRows="0" autoFilter="0"/>
  <autoFilter ref="C90:K154" xr:uid="{00000000-0009-0000-0000-000003000000}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7" r:id="rId1" xr:uid="{00000000-0004-0000-0300-000000000000}"/>
    <hyperlink ref="F101" r:id="rId2" xr:uid="{00000000-0004-0000-0300-000001000000}"/>
    <hyperlink ref="F103" r:id="rId3" xr:uid="{00000000-0004-0000-0300-000002000000}"/>
    <hyperlink ref="F108" r:id="rId4" xr:uid="{00000000-0004-0000-0300-000003000000}"/>
    <hyperlink ref="F110" r:id="rId5" xr:uid="{00000000-0004-0000-0300-000004000000}"/>
    <hyperlink ref="F115" r:id="rId6" xr:uid="{00000000-0004-0000-0300-000005000000}"/>
    <hyperlink ref="F117" r:id="rId7" xr:uid="{00000000-0004-0000-0300-000006000000}"/>
    <hyperlink ref="F120" r:id="rId8" xr:uid="{00000000-0004-0000-0300-000007000000}"/>
    <hyperlink ref="F123" r:id="rId9" xr:uid="{00000000-0004-0000-0300-000008000000}"/>
    <hyperlink ref="F125" r:id="rId10" xr:uid="{00000000-0004-0000-0300-000009000000}"/>
    <hyperlink ref="F127" r:id="rId11" xr:uid="{00000000-0004-0000-0300-00000A000000}"/>
    <hyperlink ref="F129" r:id="rId12" xr:uid="{00000000-0004-0000-0300-00000B000000}"/>
    <hyperlink ref="F132" r:id="rId13" xr:uid="{00000000-0004-0000-0300-00000C000000}"/>
    <hyperlink ref="F136" r:id="rId14" xr:uid="{00000000-0004-0000-0300-00000D000000}"/>
    <hyperlink ref="F139" r:id="rId15" xr:uid="{00000000-0004-0000-0300-00000E000000}"/>
    <hyperlink ref="F141" r:id="rId16" xr:uid="{00000000-0004-0000-0300-00000F000000}"/>
    <hyperlink ref="F144" r:id="rId17" xr:uid="{00000000-0004-0000-0300-000010000000}"/>
    <hyperlink ref="F146" r:id="rId18" xr:uid="{00000000-0004-0000-0300-000011000000}"/>
    <hyperlink ref="F149" r:id="rId19" xr:uid="{00000000-0004-0000-0300-000012000000}"/>
    <hyperlink ref="F151" r:id="rId20" xr:uid="{00000000-0004-0000-0300-000013000000}"/>
    <hyperlink ref="F154" r:id="rId21" xr:uid="{00000000-0004-0000-0300-00001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8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7" t="s">
        <v>95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86</v>
      </c>
    </row>
    <row r="4" spans="1:46" s="1" customFormat="1" ht="24.95" customHeight="1">
      <c r="B4" s="20"/>
      <c r="D4" s="103" t="s">
        <v>102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47" t="str">
        <f>'Rekapitulace stavby'!K6</f>
        <v>Pavilon V/A – odvlhčení COS</v>
      </c>
      <c r="F7" s="348"/>
      <c r="G7" s="348"/>
      <c r="H7" s="348"/>
      <c r="L7" s="20"/>
    </row>
    <row r="8" spans="1:46" s="2" customFormat="1" ht="12" customHeight="1">
      <c r="A8" s="34"/>
      <c r="B8" s="39"/>
      <c r="C8" s="34"/>
      <c r="D8" s="105" t="s">
        <v>103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49" t="s">
        <v>794</v>
      </c>
      <c r="F9" s="350"/>
      <c r="G9" s="350"/>
      <c r="H9" s="350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19. 6. 2025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30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1" t="str">
        <f>'Rekapitulace stavby'!E14</f>
        <v>Vyplň údaj</v>
      </c>
      <c r="F18" s="352"/>
      <c r="G18" s="352"/>
      <c r="H18" s="352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26</v>
      </c>
      <c r="J20" s="107" t="s">
        <v>34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35</v>
      </c>
      <c r="F21" s="34"/>
      <c r="G21" s="34"/>
      <c r="H21" s="34"/>
      <c r="I21" s="105" t="s">
        <v>29</v>
      </c>
      <c r="J21" s="107" t="s">
        <v>36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38</v>
      </c>
      <c r="E23" s="34"/>
      <c r="F23" s="34"/>
      <c r="G23" s="34"/>
      <c r="H23" s="34"/>
      <c r="I23" s="105" t="s">
        <v>26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795</v>
      </c>
      <c r="F24" s="34"/>
      <c r="G24" s="34"/>
      <c r="H24" s="34"/>
      <c r="I24" s="105" t="s">
        <v>29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40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3" t="s">
        <v>19</v>
      </c>
      <c r="F27" s="353"/>
      <c r="G27" s="353"/>
      <c r="H27" s="353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42</v>
      </c>
      <c r="E30" s="34"/>
      <c r="F30" s="34"/>
      <c r="G30" s="34"/>
      <c r="H30" s="34"/>
      <c r="I30" s="34"/>
      <c r="J30" s="114">
        <f>ROUND(J81,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44</v>
      </c>
      <c r="G32" s="34"/>
      <c r="H32" s="34"/>
      <c r="I32" s="115" t="s">
        <v>43</v>
      </c>
      <c r="J32" s="115" t="s">
        <v>45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46</v>
      </c>
      <c r="E33" s="105" t="s">
        <v>47</v>
      </c>
      <c r="F33" s="117">
        <f>ROUND((SUM(BE81:BE84)),  2)</f>
        <v>0</v>
      </c>
      <c r="G33" s="34"/>
      <c r="H33" s="34"/>
      <c r="I33" s="118">
        <v>0.21</v>
      </c>
      <c r="J33" s="117">
        <f>ROUND(((SUM(BE81:BE84))*I33),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48</v>
      </c>
      <c r="F34" s="117">
        <f>ROUND((SUM(BF81:BF84)),  2)</f>
        <v>0</v>
      </c>
      <c r="G34" s="34"/>
      <c r="H34" s="34"/>
      <c r="I34" s="118">
        <v>0.12</v>
      </c>
      <c r="J34" s="117">
        <f>ROUND(((SUM(BF81:BF84))*I34),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49</v>
      </c>
      <c r="F35" s="117">
        <f>ROUND((SUM(BG81:BG84)),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50</v>
      </c>
      <c r="F36" s="117">
        <f>ROUND((SUM(BH81:BH84)),  2)</f>
        <v>0</v>
      </c>
      <c r="G36" s="34"/>
      <c r="H36" s="34"/>
      <c r="I36" s="118">
        <v>0.12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51</v>
      </c>
      <c r="F37" s="117">
        <f>ROUND((SUM(BI81:BI84)),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52</v>
      </c>
      <c r="E39" s="121"/>
      <c r="F39" s="121"/>
      <c r="G39" s="122" t="s">
        <v>53</v>
      </c>
      <c r="H39" s="123" t="s">
        <v>54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106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4" t="str">
        <f>E7</f>
        <v>Pavilon V/A – odvlhčení COS</v>
      </c>
      <c r="F48" s="355"/>
      <c r="G48" s="355"/>
      <c r="H48" s="355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103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07" t="str">
        <f>E9</f>
        <v>016-4 - Silnoproud</v>
      </c>
      <c r="F50" s="356"/>
      <c r="G50" s="356"/>
      <c r="H50" s="356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Slezská nemocnice v Opavě, pavilon V/A,</v>
      </c>
      <c r="G52" s="36"/>
      <c r="H52" s="36"/>
      <c r="I52" s="29" t="s">
        <v>23</v>
      </c>
      <c r="J52" s="59" t="str">
        <f>IF(J12="","",J12)</f>
        <v>19. 6. 2025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Slezská nemocnice v Opavě, příspěvková organizace</v>
      </c>
      <c r="G54" s="36"/>
      <c r="H54" s="36"/>
      <c r="I54" s="29" t="s">
        <v>33</v>
      </c>
      <c r="J54" s="32" t="str">
        <f>E21</f>
        <v>Ventistav VRBNO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38</v>
      </c>
      <c r="J55" s="32" t="str">
        <f>E24</f>
        <v>Jan Ražnok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107</v>
      </c>
      <c r="D57" s="131"/>
      <c r="E57" s="131"/>
      <c r="F57" s="131"/>
      <c r="G57" s="131"/>
      <c r="H57" s="131"/>
      <c r="I57" s="131"/>
      <c r="J57" s="132" t="s">
        <v>108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74</v>
      </c>
      <c r="D59" s="36"/>
      <c r="E59" s="36"/>
      <c r="F59" s="36"/>
      <c r="G59" s="36"/>
      <c r="H59" s="36"/>
      <c r="I59" s="36"/>
      <c r="J59" s="77">
        <f>J81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109</v>
      </c>
    </row>
    <row r="60" spans="1:47" s="9" customFormat="1" ht="24.95" customHeight="1">
      <c r="B60" s="134"/>
      <c r="C60" s="135"/>
      <c r="D60" s="136" t="s">
        <v>112</v>
      </c>
      <c r="E60" s="137"/>
      <c r="F60" s="137"/>
      <c r="G60" s="137"/>
      <c r="H60" s="137"/>
      <c r="I60" s="137"/>
      <c r="J60" s="138">
        <f>J82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114</v>
      </c>
      <c r="E61" s="143"/>
      <c r="F61" s="143"/>
      <c r="G61" s="143"/>
      <c r="H61" s="143"/>
      <c r="I61" s="143"/>
      <c r="J61" s="144">
        <f>J83</f>
        <v>0</v>
      </c>
      <c r="K61" s="141"/>
      <c r="L61" s="145"/>
    </row>
    <row r="62" spans="1:47" s="2" customFormat="1" ht="21.7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0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6.95" customHeight="1">
      <c r="A63" s="34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7" spans="1:31" s="2" customFormat="1" ht="6.95" customHeight="1">
      <c r="A67" s="34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24.95" customHeight="1">
      <c r="A68" s="34"/>
      <c r="B68" s="35"/>
      <c r="C68" s="23" t="s">
        <v>118</v>
      </c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5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12" customHeight="1">
      <c r="A70" s="34"/>
      <c r="B70" s="35"/>
      <c r="C70" s="29" t="s">
        <v>16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6.5" customHeight="1">
      <c r="A71" s="34"/>
      <c r="B71" s="35"/>
      <c r="C71" s="36"/>
      <c r="D71" s="36"/>
      <c r="E71" s="354" t="str">
        <f>E7</f>
        <v>Pavilon V/A – odvlhčení COS</v>
      </c>
      <c r="F71" s="355"/>
      <c r="G71" s="355"/>
      <c r="H71" s="355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103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307" t="str">
        <f>E9</f>
        <v>016-4 - Silnoproud</v>
      </c>
      <c r="F73" s="356"/>
      <c r="G73" s="356"/>
      <c r="H73" s="35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21</v>
      </c>
      <c r="D75" s="36"/>
      <c r="E75" s="36"/>
      <c r="F75" s="27" t="str">
        <f>F12</f>
        <v>Slezská nemocnice v Opavě, pavilon V/A,</v>
      </c>
      <c r="G75" s="36"/>
      <c r="H75" s="36"/>
      <c r="I75" s="29" t="s">
        <v>23</v>
      </c>
      <c r="J75" s="59" t="str">
        <f>IF(J12="","",J12)</f>
        <v>19. 6. 2025</v>
      </c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5.7" customHeight="1">
      <c r="A77" s="34"/>
      <c r="B77" s="35"/>
      <c r="C77" s="29" t="s">
        <v>25</v>
      </c>
      <c r="D77" s="36"/>
      <c r="E77" s="36"/>
      <c r="F77" s="27" t="str">
        <f>E15</f>
        <v>Slezská nemocnice v Opavě, příspěvková organizace</v>
      </c>
      <c r="G77" s="36"/>
      <c r="H77" s="36"/>
      <c r="I77" s="29" t="s">
        <v>33</v>
      </c>
      <c r="J77" s="32" t="str">
        <f>E21</f>
        <v>Ventistav VRBNO s.r.o.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5.2" customHeight="1">
      <c r="A78" s="34"/>
      <c r="B78" s="35"/>
      <c r="C78" s="29" t="s">
        <v>31</v>
      </c>
      <c r="D78" s="36"/>
      <c r="E78" s="36"/>
      <c r="F78" s="27" t="str">
        <f>IF(E18="","",E18)</f>
        <v>Vyplň údaj</v>
      </c>
      <c r="G78" s="36"/>
      <c r="H78" s="36"/>
      <c r="I78" s="29" t="s">
        <v>38</v>
      </c>
      <c r="J78" s="32" t="str">
        <f>E24</f>
        <v>Jan Ražnok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0.3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11" customFormat="1" ht="29.25" customHeight="1">
      <c r="A80" s="146"/>
      <c r="B80" s="147"/>
      <c r="C80" s="148" t="s">
        <v>119</v>
      </c>
      <c r="D80" s="149" t="s">
        <v>61</v>
      </c>
      <c r="E80" s="149" t="s">
        <v>57</v>
      </c>
      <c r="F80" s="149" t="s">
        <v>58</v>
      </c>
      <c r="G80" s="149" t="s">
        <v>120</v>
      </c>
      <c r="H80" s="149" t="s">
        <v>121</v>
      </c>
      <c r="I80" s="149" t="s">
        <v>122</v>
      </c>
      <c r="J80" s="149" t="s">
        <v>108</v>
      </c>
      <c r="K80" s="150" t="s">
        <v>123</v>
      </c>
      <c r="L80" s="151"/>
      <c r="M80" s="68" t="s">
        <v>19</v>
      </c>
      <c r="N80" s="69" t="s">
        <v>46</v>
      </c>
      <c r="O80" s="69" t="s">
        <v>124</v>
      </c>
      <c r="P80" s="69" t="s">
        <v>125</v>
      </c>
      <c r="Q80" s="69" t="s">
        <v>126</v>
      </c>
      <c r="R80" s="69" t="s">
        <v>127</v>
      </c>
      <c r="S80" s="69" t="s">
        <v>128</v>
      </c>
      <c r="T80" s="70" t="s">
        <v>129</v>
      </c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46"/>
    </row>
    <row r="81" spans="1:65" s="2" customFormat="1" ht="22.9" customHeight="1">
      <c r="A81" s="34"/>
      <c r="B81" s="35"/>
      <c r="C81" s="75" t="s">
        <v>130</v>
      </c>
      <c r="D81" s="36"/>
      <c r="E81" s="36"/>
      <c r="F81" s="36"/>
      <c r="G81" s="36"/>
      <c r="H81" s="36"/>
      <c r="I81" s="36"/>
      <c r="J81" s="152">
        <f>BK81</f>
        <v>0</v>
      </c>
      <c r="K81" s="36"/>
      <c r="L81" s="39"/>
      <c r="M81" s="71"/>
      <c r="N81" s="153"/>
      <c r="O81" s="72"/>
      <c r="P81" s="154">
        <f>P82</f>
        <v>0</v>
      </c>
      <c r="Q81" s="72"/>
      <c r="R81" s="154">
        <f>R82</f>
        <v>0</v>
      </c>
      <c r="S81" s="72"/>
      <c r="T81" s="155">
        <f>T82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7" t="s">
        <v>75</v>
      </c>
      <c r="AU81" s="17" t="s">
        <v>109</v>
      </c>
      <c r="BK81" s="156">
        <f>BK82</f>
        <v>0</v>
      </c>
    </row>
    <row r="82" spans="1:65" s="12" customFormat="1" ht="25.9" customHeight="1">
      <c r="B82" s="157"/>
      <c r="C82" s="158"/>
      <c r="D82" s="159" t="s">
        <v>75</v>
      </c>
      <c r="E82" s="160" t="s">
        <v>149</v>
      </c>
      <c r="F82" s="160" t="s">
        <v>150</v>
      </c>
      <c r="G82" s="158"/>
      <c r="H82" s="158"/>
      <c r="I82" s="161"/>
      <c r="J82" s="162">
        <f>BK82</f>
        <v>0</v>
      </c>
      <c r="K82" s="158"/>
      <c r="L82" s="163"/>
      <c r="M82" s="164"/>
      <c r="N82" s="165"/>
      <c r="O82" s="165"/>
      <c r="P82" s="166">
        <f>P83</f>
        <v>0</v>
      </c>
      <c r="Q82" s="165"/>
      <c r="R82" s="166">
        <f>R83</f>
        <v>0</v>
      </c>
      <c r="S82" s="165"/>
      <c r="T82" s="167">
        <f>T83</f>
        <v>0</v>
      </c>
      <c r="AR82" s="168" t="s">
        <v>86</v>
      </c>
      <c r="AT82" s="169" t="s">
        <v>75</v>
      </c>
      <c r="AU82" s="169" t="s">
        <v>76</v>
      </c>
      <c r="AY82" s="168" t="s">
        <v>133</v>
      </c>
      <c r="BK82" s="170">
        <f>BK83</f>
        <v>0</v>
      </c>
    </row>
    <row r="83" spans="1:65" s="12" customFormat="1" ht="22.9" customHeight="1">
      <c r="B83" s="157"/>
      <c r="C83" s="158"/>
      <c r="D83" s="159" t="s">
        <v>75</v>
      </c>
      <c r="E83" s="171" t="s">
        <v>159</v>
      </c>
      <c r="F83" s="171" t="s">
        <v>160</v>
      </c>
      <c r="G83" s="158"/>
      <c r="H83" s="158"/>
      <c r="I83" s="161"/>
      <c r="J83" s="172">
        <f>BK83</f>
        <v>0</v>
      </c>
      <c r="K83" s="158"/>
      <c r="L83" s="163"/>
      <c r="M83" s="164"/>
      <c r="N83" s="165"/>
      <c r="O83" s="165"/>
      <c r="P83" s="166">
        <f>P84</f>
        <v>0</v>
      </c>
      <c r="Q83" s="165"/>
      <c r="R83" s="166">
        <f>R84</f>
        <v>0</v>
      </c>
      <c r="S83" s="165"/>
      <c r="T83" s="167">
        <f>T84</f>
        <v>0</v>
      </c>
      <c r="AR83" s="168" t="s">
        <v>86</v>
      </c>
      <c r="AT83" s="169" t="s">
        <v>75</v>
      </c>
      <c r="AU83" s="169" t="s">
        <v>84</v>
      </c>
      <c r="AY83" s="168" t="s">
        <v>133</v>
      </c>
      <c r="BK83" s="170">
        <f>BK84</f>
        <v>0</v>
      </c>
    </row>
    <row r="84" spans="1:65" s="2" customFormat="1" ht="16.5" customHeight="1">
      <c r="A84" s="34"/>
      <c r="B84" s="35"/>
      <c r="C84" s="173" t="s">
        <v>84</v>
      </c>
      <c r="D84" s="173" t="s">
        <v>136</v>
      </c>
      <c r="E84" s="174" t="s">
        <v>796</v>
      </c>
      <c r="F84" s="175" t="s">
        <v>797</v>
      </c>
      <c r="G84" s="176" t="s">
        <v>306</v>
      </c>
      <c r="H84" s="177">
        <v>1</v>
      </c>
      <c r="I84" s="178"/>
      <c r="J84" s="179">
        <f>ROUND(I84*H84,2)</f>
        <v>0</v>
      </c>
      <c r="K84" s="175" t="s">
        <v>19</v>
      </c>
      <c r="L84" s="39"/>
      <c r="M84" s="216" t="s">
        <v>19</v>
      </c>
      <c r="N84" s="217" t="s">
        <v>47</v>
      </c>
      <c r="O84" s="214"/>
      <c r="P84" s="218">
        <f>O84*H84</f>
        <v>0</v>
      </c>
      <c r="Q84" s="218">
        <v>0</v>
      </c>
      <c r="R84" s="218">
        <f>Q84*H84</f>
        <v>0</v>
      </c>
      <c r="S84" s="218">
        <v>0</v>
      </c>
      <c r="T84" s="219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4" t="s">
        <v>201</v>
      </c>
      <c r="AT84" s="184" t="s">
        <v>136</v>
      </c>
      <c r="AU84" s="184" t="s">
        <v>86</v>
      </c>
      <c r="AY84" s="17" t="s">
        <v>133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17" t="s">
        <v>84</v>
      </c>
      <c r="BK84" s="185">
        <f>ROUND(I84*H84,2)</f>
        <v>0</v>
      </c>
      <c r="BL84" s="17" t="s">
        <v>201</v>
      </c>
      <c r="BM84" s="184" t="s">
        <v>798</v>
      </c>
    </row>
    <row r="85" spans="1:65" s="2" customFormat="1" ht="6.95" customHeight="1">
      <c r="A85" s="34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39"/>
      <c r="M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</sheetData>
  <sheetProtection algorithmName="SHA-512" hashValue="YRozN20zXn6J4GLvrRk6/K/D01w1jjm3p9wWGsKKxdaelcpXxLIagE8Tv1GxnHXWTWU2XcJBBdSwHR9cAnwVTQ==" saltValue="tdjKNTXCVd/+9XpRW7Ov7q9fte2IR3p+vAMcr8IkqQZUvyp8HDh9pvL5cXJkA9kBKoA/qGU/uZ6VoghQOFl0wQ==" spinCount="100000" sheet="1" objects="1" scenarios="1" formatColumns="0" formatRows="0" autoFilter="0"/>
  <autoFilter ref="C80:K84" xr:uid="{00000000-0009-0000-0000-000004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8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7" t="s">
        <v>98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86</v>
      </c>
    </row>
    <row r="4" spans="1:46" s="1" customFormat="1" ht="24.95" customHeight="1">
      <c r="B4" s="20"/>
      <c r="D4" s="103" t="s">
        <v>102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47" t="str">
        <f>'Rekapitulace stavby'!K6</f>
        <v>Pavilon V/A – odvlhčení COS</v>
      </c>
      <c r="F7" s="348"/>
      <c r="G7" s="348"/>
      <c r="H7" s="348"/>
      <c r="L7" s="20"/>
    </row>
    <row r="8" spans="1:46" s="2" customFormat="1" ht="12" customHeight="1">
      <c r="A8" s="34"/>
      <c r="B8" s="39"/>
      <c r="C8" s="34"/>
      <c r="D8" s="105" t="s">
        <v>103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49" t="s">
        <v>799</v>
      </c>
      <c r="F9" s="350"/>
      <c r="G9" s="350"/>
      <c r="H9" s="350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19. 6. 2025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30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1" t="str">
        <f>'Rekapitulace stavby'!E14</f>
        <v>Vyplň údaj</v>
      </c>
      <c r="F18" s="352"/>
      <c r="G18" s="352"/>
      <c r="H18" s="352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26</v>
      </c>
      <c r="J20" s="107" t="s">
        <v>34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35</v>
      </c>
      <c r="F21" s="34"/>
      <c r="G21" s="34"/>
      <c r="H21" s="34"/>
      <c r="I21" s="105" t="s">
        <v>29</v>
      </c>
      <c r="J21" s="107" t="s">
        <v>36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38</v>
      </c>
      <c r="E23" s="34"/>
      <c r="F23" s="34"/>
      <c r="G23" s="34"/>
      <c r="H23" s="34"/>
      <c r="I23" s="105" t="s">
        <v>26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800</v>
      </c>
      <c r="F24" s="34"/>
      <c r="G24" s="34"/>
      <c r="H24" s="34"/>
      <c r="I24" s="105" t="s">
        <v>29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40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3" t="s">
        <v>19</v>
      </c>
      <c r="F27" s="353"/>
      <c r="G27" s="353"/>
      <c r="H27" s="353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42</v>
      </c>
      <c r="E30" s="34"/>
      <c r="F30" s="34"/>
      <c r="G30" s="34"/>
      <c r="H30" s="34"/>
      <c r="I30" s="34"/>
      <c r="J30" s="114">
        <f>ROUND(J81,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44</v>
      </c>
      <c r="G32" s="34"/>
      <c r="H32" s="34"/>
      <c r="I32" s="115" t="s">
        <v>43</v>
      </c>
      <c r="J32" s="115" t="s">
        <v>45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46</v>
      </c>
      <c r="E33" s="105" t="s">
        <v>47</v>
      </c>
      <c r="F33" s="117">
        <f>ROUND((SUM(BE81:BE84)),  2)</f>
        <v>0</v>
      </c>
      <c r="G33" s="34"/>
      <c r="H33" s="34"/>
      <c r="I33" s="118">
        <v>0.21</v>
      </c>
      <c r="J33" s="117">
        <f>ROUND(((SUM(BE81:BE84))*I33),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48</v>
      </c>
      <c r="F34" s="117">
        <f>ROUND((SUM(BF81:BF84)),  2)</f>
        <v>0</v>
      </c>
      <c r="G34" s="34"/>
      <c r="H34" s="34"/>
      <c r="I34" s="118">
        <v>0.12</v>
      </c>
      <c r="J34" s="117">
        <f>ROUND(((SUM(BF81:BF84))*I34),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49</v>
      </c>
      <c r="F35" s="117">
        <f>ROUND((SUM(BG81:BG84)),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50</v>
      </c>
      <c r="F36" s="117">
        <f>ROUND((SUM(BH81:BH84)),  2)</f>
        <v>0</v>
      </c>
      <c r="G36" s="34"/>
      <c r="H36" s="34"/>
      <c r="I36" s="118">
        <v>0.12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51</v>
      </c>
      <c r="F37" s="117">
        <f>ROUND((SUM(BI81:BI84)),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52</v>
      </c>
      <c r="E39" s="121"/>
      <c r="F39" s="121"/>
      <c r="G39" s="122" t="s">
        <v>53</v>
      </c>
      <c r="H39" s="123" t="s">
        <v>54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106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4" t="str">
        <f>E7</f>
        <v>Pavilon V/A – odvlhčení COS</v>
      </c>
      <c r="F48" s="355"/>
      <c r="G48" s="355"/>
      <c r="H48" s="355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103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07" t="str">
        <f>E9</f>
        <v>016-5 - Měření a regulace</v>
      </c>
      <c r="F50" s="356"/>
      <c r="G50" s="356"/>
      <c r="H50" s="356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Slezská nemocnice v Opavě, pavilon V/A,</v>
      </c>
      <c r="G52" s="36"/>
      <c r="H52" s="36"/>
      <c r="I52" s="29" t="s">
        <v>23</v>
      </c>
      <c r="J52" s="59" t="str">
        <f>IF(J12="","",J12)</f>
        <v>19. 6. 2025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Slezská nemocnice v Opavě, příspěvková organizace</v>
      </c>
      <c r="G54" s="36"/>
      <c r="H54" s="36"/>
      <c r="I54" s="29" t="s">
        <v>33</v>
      </c>
      <c r="J54" s="32" t="str">
        <f>E21</f>
        <v>Ventistav VRBNO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38</v>
      </c>
      <c r="J55" s="32" t="str">
        <f>E24</f>
        <v>Vojtěch Pavelek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107</v>
      </c>
      <c r="D57" s="131"/>
      <c r="E57" s="131"/>
      <c r="F57" s="131"/>
      <c r="G57" s="131"/>
      <c r="H57" s="131"/>
      <c r="I57" s="131"/>
      <c r="J57" s="132" t="s">
        <v>108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74</v>
      </c>
      <c r="D59" s="36"/>
      <c r="E59" s="36"/>
      <c r="F59" s="36"/>
      <c r="G59" s="36"/>
      <c r="H59" s="36"/>
      <c r="I59" s="36"/>
      <c r="J59" s="77">
        <f>J81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109</v>
      </c>
    </row>
    <row r="60" spans="1:47" s="9" customFormat="1" ht="24.95" customHeight="1">
      <c r="B60" s="134"/>
      <c r="C60" s="135"/>
      <c r="D60" s="136" t="s">
        <v>112</v>
      </c>
      <c r="E60" s="137"/>
      <c r="F60" s="137"/>
      <c r="G60" s="137"/>
      <c r="H60" s="137"/>
      <c r="I60" s="137"/>
      <c r="J60" s="138">
        <f>J82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801</v>
      </c>
      <c r="E61" s="143"/>
      <c r="F61" s="143"/>
      <c r="G61" s="143"/>
      <c r="H61" s="143"/>
      <c r="I61" s="143"/>
      <c r="J61" s="144">
        <f>J83</f>
        <v>0</v>
      </c>
      <c r="K61" s="141"/>
      <c r="L61" s="145"/>
    </row>
    <row r="62" spans="1:47" s="2" customFormat="1" ht="21.7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0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6.95" customHeight="1">
      <c r="A63" s="34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7" spans="1:31" s="2" customFormat="1" ht="6.95" customHeight="1">
      <c r="A67" s="34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24.95" customHeight="1">
      <c r="A68" s="34"/>
      <c r="B68" s="35"/>
      <c r="C68" s="23" t="s">
        <v>118</v>
      </c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5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12" customHeight="1">
      <c r="A70" s="34"/>
      <c r="B70" s="35"/>
      <c r="C70" s="29" t="s">
        <v>16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6.5" customHeight="1">
      <c r="A71" s="34"/>
      <c r="B71" s="35"/>
      <c r="C71" s="36"/>
      <c r="D71" s="36"/>
      <c r="E71" s="354" t="str">
        <f>E7</f>
        <v>Pavilon V/A – odvlhčení COS</v>
      </c>
      <c r="F71" s="355"/>
      <c r="G71" s="355"/>
      <c r="H71" s="355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103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307" t="str">
        <f>E9</f>
        <v>016-5 - Měření a regulace</v>
      </c>
      <c r="F73" s="356"/>
      <c r="G73" s="356"/>
      <c r="H73" s="35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21</v>
      </c>
      <c r="D75" s="36"/>
      <c r="E75" s="36"/>
      <c r="F75" s="27" t="str">
        <f>F12</f>
        <v>Slezská nemocnice v Opavě, pavilon V/A,</v>
      </c>
      <c r="G75" s="36"/>
      <c r="H75" s="36"/>
      <c r="I75" s="29" t="s">
        <v>23</v>
      </c>
      <c r="J75" s="59" t="str">
        <f>IF(J12="","",J12)</f>
        <v>19. 6. 2025</v>
      </c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5.7" customHeight="1">
      <c r="A77" s="34"/>
      <c r="B77" s="35"/>
      <c r="C77" s="29" t="s">
        <v>25</v>
      </c>
      <c r="D77" s="36"/>
      <c r="E77" s="36"/>
      <c r="F77" s="27" t="str">
        <f>E15</f>
        <v>Slezská nemocnice v Opavě, příspěvková organizace</v>
      </c>
      <c r="G77" s="36"/>
      <c r="H77" s="36"/>
      <c r="I77" s="29" t="s">
        <v>33</v>
      </c>
      <c r="J77" s="32" t="str">
        <f>E21</f>
        <v>Ventistav VRBNO s.r.o.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5.2" customHeight="1">
      <c r="A78" s="34"/>
      <c r="B78" s="35"/>
      <c r="C78" s="29" t="s">
        <v>31</v>
      </c>
      <c r="D78" s="36"/>
      <c r="E78" s="36"/>
      <c r="F78" s="27" t="str">
        <f>IF(E18="","",E18)</f>
        <v>Vyplň údaj</v>
      </c>
      <c r="G78" s="36"/>
      <c r="H78" s="36"/>
      <c r="I78" s="29" t="s">
        <v>38</v>
      </c>
      <c r="J78" s="32" t="str">
        <f>E24</f>
        <v>Vojtěch Pavelek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0.3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11" customFormat="1" ht="29.25" customHeight="1">
      <c r="A80" s="146"/>
      <c r="B80" s="147"/>
      <c r="C80" s="148" t="s">
        <v>119</v>
      </c>
      <c r="D80" s="149" t="s">
        <v>61</v>
      </c>
      <c r="E80" s="149" t="s">
        <v>57</v>
      </c>
      <c r="F80" s="149" t="s">
        <v>58</v>
      </c>
      <c r="G80" s="149" t="s">
        <v>120</v>
      </c>
      <c r="H80" s="149" t="s">
        <v>121</v>
      </c>
      <c r="I80" s="149" t="s">
        <v>122</v>
      </c>
      <c r="J80" s="149" t="s">
        <v>108</v>
      </c>
      <c r="K80" s="150" t="s">
        <v>123</v>
      </c>
      <c r="L80" s="151"/>
      <c r="M80" s="68" t="s">
        <v>19</v>
      </c>
      <c r="N80" s="69" t="s">
        <v>46</v>
      </c>
      <c r="O80" s="69" t="s">
        <v>124</v>
      </c>
      <c r="P80" s="69" t="s">
        <v>125</v>
      </c>
      <c r="Q80" s="69" t="s">
        <v>126</v>
      </c>
      <c r="R80" s="69" t="s">
        <v>127</v>
      </c>
      <c r="S80" s="69" t="s">
        <v>128</v>
      </c>
      <c r="T80" s="70" t="s">
        <v>129</v>
      </c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46"/>
    </row>
    <row r="81" spans="1:65" s="2" customFormat="1" ht="22.9" customHeight="1">
      <c r="A81" s="34"/>
      <c r="B81" s="35"/>
      <c r="C81" s="75" t="s">
        <v>130</v>
      </c>
      <c r="D81" s="36"/>
      <c r="E81" s="36"/>
      <c r="F81" s="36"/>
      <c r="G81" s="36"/>
      <c r="H81" s="36"/>
      <c r="I81" s="36"/>
      <c r="J81" s="152">
        <f>BK81</f>
        <v>0</v>
      </c>
      <c r="K81" s="36"/>
      <c r="L81" s="39"/>
      <c r="M81" s="71"/>
      <c r="N81" s="153"/>
      <c r="O81" s="72"/>
      <c r="P81" s="154">
        <f>P82</f>
        <v>0</v>
      </c>
      <c r="Q81" s="72"/>
      <c r="R81" s="154">
        <f>R82</f>
        <v>0</v>
      </c>
      <c r="S81" s="72"/>
      <c r="T81" s="155">
        <f>T82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7" t="s">
        <v>75</v>
      </c>
      <c r="AU81" s="17" t="s">
        <v>109</v>
      </c>
      <c r="BK81" s="156">
        <f>BK82</f>
        <v>0</v>
      </c>
    </row>
    <row r="82" spans="1:65" s="12" customFormat="1" ht="25.9" customHeight="1">
      <c r="B82" s="157"/>
      <c r="C82" s="158"/>
      <c r="D82" s="159" t="s">
        <v>75</v>
      </c>
      <c r="E82" s="160" t="s">
        <v>149</v>
      </c>
      <c r="F82" s="160" t="s">
        <v>150</v>
      </c>
      <c r="G82" s="158"/>
      <c r="H82" s="158"/>
      <c r="I82" s="161"/>
      <c r="J82" s="162">
        <f>BK82</f>
        <v>0</v>
      </c>
      <c r="K82" s="158"/>
      <c r="L82" s="163"/>
      <c r="M82" s="164"/>
      <c r="N82" s="165"/>
      <c r="O82" s="165"/>
      <c r="P82" s="166">
        <f>P83</f>
        <v>0</v>
      </c>
      <c r="Q82" s="165"/>
      <c r="R82" s="166">
        <f>R83</f>
        <v>0</v>
      </c>
      <c r="S82" s="165"/>
      <c r="T82" s="167">
        <f>T83</f>
        <v>0</v>
      </c>
      <c r="AR82" s="168" t="s">
        <v>86</v>
      </c>
      <c r="AT82" s="169" t="s">
        <v>75</v>
      </c>
      <c r="AU82" s="169" t="s">
        <v>76</v>
      </c>
      <c r="AY82" s="168" t="s">
        <v>133</v>
      </c>
      <c r="BK82" s="170">
        <f>BK83</f>
        <v>0</v>
      </c>
    </row>
    <row r="83" spans="1:65" s="12" customFormat="1" ht="22.9" customHeight="1">
      <c r="B83" s="157"/>
      <c r="C83" s="158"/>
      <c r="D83" s="159" t="s">
        <v>75</v>
      </c>
      <c r="E83" s="171" t="s">
        <v>802</v>
      </c>
      <c r="F83" s="171" t="s">
        <v>803</v>
      </c>
      <c r="G83" s="158"/>
      <c r="H83" s="158"/>
      <c r="I83" s="161"/>
      <c r="J83" s="172">
        <f>BK83</f>
        <v>0</v>
      </c>
      <c r="K83" s="158"/>
      <c r="L83" s="163"/>
      <c r="M83" s="164"/>
      <c r="N83" s="165"/>
      <c r="O83" s="165"/>
      <c r="P83" s="166">
        <f>P84</f>
        <v>0</v>
      </c>
      <c r="Q83" s="165"/>
      <c r="R83" s="166">
        <f>R84</f>
        <v>0</v>
      </c>
      <c r="S83" s="165"/>
      <c r="T83" s="167">
        <f>T84</f>
        <v>0</v>
      </c>
      <c r="AR83" s="168" t="s">
        <v>86</v>
      </c>
      <c r="AT83" s="169" t="s">
        <v>75</v>
      </c>
      <c r="AU83" s="169" t="s">
        <v>84</v>
      </c>
      <c r="AY83" s="168" t="s">
        <v>133</v>
      </c>
      <c r="BK83" s="170">
        <f>BK84</f>
        <v>0</v>
      </c>
    </row>
    <row r="84" spans="1:65" s="2" customFormat="1" ht="16.5" customHeight="1">
      <c r="A84" s="34"/>
      <c r="B84" s="35"/>
      <c r="C84" s="173" t="s">
        <v>84</v>
      </c>
      <c r="D84" s="173" t="s">
        <v>136</v>
      </c>
      <c r="E84" s="174" t="s">
        <v>804</v>
      </c>
      <c r="F84" s="175" t="s">
        <v>805</v>
      </c>
      <c r="G84" s="176" t="s">
        <v>306</v>
      </c>
      <c r="H84" s="177">
        <v>1</v>
      </c>
      <c r="I84" s="178"/>
      <c r="J84" s="179">
        <f>ROUND(I84*H84,2)</f>
        <v>0</v>
      </c>
      <c r="K84" s="175" t="s">
        <v>19</v>
      </c>
      <c r="L84" s="39"/>
      <c r="M84" s="216" t="s">
        <v>19</v>
      </c>
      <c r="N84" s="217" t="s">
        <v>47</v>
      </c>
      <c r="O84" s="214"/>
      <c r="P84" s="218">
        <f>O84*H84</f>
        <v>0</v>
      </c>
      <c r="Q84" s="218">
        <v>0</v>
      </c>
      <c r="R84" s="218">
        <f>Q84*H84</f>
        <v>0</v>
      </c>
      <c r="S84" s="218">
        <v>0</v>
      </c>
      <c r="T84" s="219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4" t="s">
        <v>201</v>
      </c>
      <c r="AT84" s="184" t="s">
        <v>136</v>
      </c>
      <c r="AU84" s="184" t="s">
        <v>86</v>
      </c>
      <c r="AY84" s="17" t="s">
        <v>133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17" t="s">
        <v>84</v>
      </c>
      <c r="BK84" s="185">
        <f>ROUND(I84*H84,2)</f>
        <v>0</v>
      </c>
      <c r="BL84" s="17" t="s">
        <v>201</v>
      </c>
      <c r="BM84" s="184" t="s">
        <v>806</v>
      </c>
    </row>
    <row r="85" spans="1:65" s="2" customFormat="1" ht="6.95" customHeight="1">
      <c r="A85" s="34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39"/>
      <c r="M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</sheetData>
  <sheetProtection algorithmName="SHA-512" hashValue="LZS4Q8kK72Ye9NlNb/wejTBwrbp7pNhJe0ezGX2t8/e9b3gm0CcvYiiepOa8us9PYCiiUN15wbjogi/OscUoFA==" saltValue="tIv3YnjgCxuaRgnieUVvYGEDTZF5EGqetvsF//KFsyfkCfmg1DIVmTAqpBw0NzOplhg1JQSIzf5GYbeL5Jg4Ag==" spinCount="100000" sheet="1" objects="1" scenarios="1" formatColumns="0" formatRows="0" autoFilter="0"/>
  <autoFilter ref="C80:K84" xr:uid="{00000000-0009-0000-0000-000005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1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7" t="s">
        <v>101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86</v>
      </c>
    </row>
    <row r="4" spans="1:46" s="1" customFormat="1" ht="24.95" customHeight="1">
      <c r="B4" s="20"/>
      <c r="D4" s="103" t="s">
        <v>102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47" t="str">
        <f>'Rekapitulace stavby'!K6</f>
        <v>Pavilon V/A – odvlhčení COS</v>
      </c>
      <c r="F7" s="348"/>
      <c r="G7" s="348"/>
      <c r="H7" s="348"/>
      <c r="L7" s="20"/>
    </row>
    <row r="8" spans="1:46" s="2" customFormat="1" ht="12" customHeight="1">
      <c r="A8" s="34"/>
      <c r="B8" s="39"/>
      <c r="C8" s="34"/>
      <c r="D8" s="105" t="s">
        <v>103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49" t="s">
        <v>807</v>
      </c>
      <c r="F9" s="350"/>
      <c r="G9" s="350"/>
      <c r="H9" s="350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19. 6. 2025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30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1" t="str">
        <f>'Rekapitulace stavby'!E14</f>
        <v>Vyplň údaj</v>
      </c>
      <c r="F18" s="352"/>
      <c r="G18" s="352"/>
      <c r="H18" s="352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26</v>
      </c>
      <c r="J20" s="107" t="s">
        <v>34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35</v>
      </c>
      <c r="F21" s="34"/>
      <c r="G21" s="34"/>
      <c r="H21" s="34"/>
      <c r="I21" s="105" t="s">
        <v>29</v>
      </c>
      <c r="J21" s="107" t="s">
        <v>36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38</v>
      </c>
      <c r="E23" s="34"/>
      <c r="F23" s="34"/>
      <c r="G23" s="34"/>
      <c r="H23" s="34"/>
      <c r="I23" s="105" t="s">
        <v>26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39</v>
      </c>
      <c r="F24" s="34"/>
      <c r="G24" s="34"/>
      <c r="H24" s="34"/>
      <c r="I24" s="105" t="s">
        <v>29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40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3" t="s">
        <v>19</v>
      </c>
      <c r="F27" s="353"/>
      <c r="G27" s="353"/>
      <c r="H27" s="353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42</v>
      </c>
      <c r="E30" s="34"/>
      <c r="F30" s="34"/>
      <c r="G30" s="34"/>
      <c r="H30" s="34"/>
      <c r="I30" s="34"/>
      <c r="J30" s="114">
        <f>ROUND(J85,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44</v>
      </c>
      <c r="G32" s="34"/>
      <c r="H32" s="34"/>
      <c r="I32" s="115" t="s">
        <v>43</v>
      </c>
      <c r="J32" s="115" t="s">
        <v>45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46</v>
      </c>
      <c r="E33" s="105" t="s">
        <v>47</v>
      </c>
      <c r="F33" s="117">
        <f>ROUND((SUM(BE85:BE111)),  2)</f>
        <v>0</v>
      </c>
      <c r="G33" s="34"/>
      <c r="H33" s="34"/>
      <c r="I33" s="118">
        <v>0.21</v>
      </c>
      <c r="J33" s="117">
        <f>ROUND(((SUM(BE85:BE111))*I33),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48</v>
      </c>
      <c r="F34" s="117">
        <f>ROUND((SUM(BF85:BF111)),  2)</f>
        <v>0</v>
      </c>
      <c r="G34" s="34"/>
      <c r="H34" s="34"/>
      <c r="I34" s="118">
        <v>0.12</v>
      </c>
      <c r="J34" s="117">
        <f>ROUND(((SUM(BF85:BF111))*I34),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49</v>
      </c>
      <c r="F35" s="117">
        <f>ROUND((SUM(BG85:BG111)),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50</v>
      </c>
      <c r="F36" s="117">
        <f>ROUND((SUM(BH85:BH111)),  2)</f>
        <v>0</v>
      </c>
      <c r="G36" s="34"/>
      <c r="H36" s="34"/>
      <c r="I36" s="118">
        <v>0.12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51</v>
      </c>
      <c r="F37" s="117">
        <f>ROUND((SUM(BI85:BI111)),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52</v>
      </c>
      <c r="E39" s="121"/>
      <c r="F39" s="121"/>
      <c r="G39" s="122" t="s">
        <v>53</v>
      </c>
      <c r="H39" s="123" t="s">
        <v>54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106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4" t="str">
        <f>E7</f>
        <v>Pavilon V/A – odvlhčení COS</v>
      </c>
      <c r="F48" s="355"/>
      <c r="G48" s="355"/>
      <c r="H48" s="355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103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07" t="str">
        <f>E9</f>
        <v>016-6 - VRN</v>
      </c>
      <c r="F50" s="356"/>
      <c r="G50" s="356"/>
      <c r="H50" s="356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Slezská nemocnice v Opavě, pavilon V/A,</v>
      </c>
      <c r="G52" s="36"/>
      <c r="H52" s="36"/>
      <c r="I52" s="29" t="s">
        <v>23</v>
      </c>
      <c r="J52" s="59" t="str">
        <f>IF(J12="","",J12)</f>
        <v>19. 6. 2025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Slezská nemocnice v Opavě, příspěvková organizace</v>
      </c>
      <c r="G54" s="36"/>
      <c r="H54" s="36"/>
      <c r="I54" s="29" t="s">
        <v>33</v>
      </c>
      <c r="J54" s="32" t="str">
        <f>E21</f>
        <v>Ventistav VRBNO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38</v>
      </c>
      <c r="J55" s="32" t="str">
        <f>E24</f>
        <v>Miroslav Hoško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107</v>
      </c>
      <c r="D57" s="131"/>
      <c r="E57" s="131"/>
      <c r="F57" s="131"/>
      <c r="G57" s="131"/>
      <c r="H57" s="131"/>
      <c r="I57" s="131"/>
      <c r="J57" s="132" t="s">
        <v>108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74</v>
      </c>
      <c r="D59" s="36"/>
      <c r="E59" s="36"/>
      <c r="F59" s="36"/>
      <c r="G59" s="36"/>
      <c r="H59" s="36"/>
      <c r="I59" s="36"/>
      <c r="J59" s="77">
        <f>J85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109</v>
      </c>
    </row>
    <row r="60" spans="1:47" s="9" customFormat="1" ht="24.95" customHeight="1">
      <c r="B60" s="134"/>
      <c r="C60" s="135"/>
      <c r="D60" s="136" t="s">
        <v>226</v>
      </c>
      <c r="E60" s="137"/>
      <c r="F60" s="137"/>
      <c r="G60" s="137"/>
      <c r="H60" s="137"/>
      <c r="I60" s="137"/>
      <c r="J60" s="138">
        <f>J86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227</v>
      </c>
      <c r="E61" s="143"/>
      <c r="F61" s="143"/>
      <c r="G61" s="143"/>
      <c r="H61" s="143"/>
      <c r="I61" s="143"/>
      <c r="J61" s="144">
        <f>J87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808</v>
      </c>
      <c r="E62" s="143"/>
      <c r="F62" s="143"/>
      <c r="G62" s="143"/>
      <c r="H62" s="143"/>
      <c r="I62" s="143"/>
      <c r="J62" s="144">
        <f>J90</f>
        <v>0</v>
      </c>
      <c r="K62" s="141"/>
      <c r="L62" s="145"/>
    </row>
    <row r="63" spans="1:47" s="10" customFormat="1" ht="14.85" customHeight="1">
      <c r="B63" s="140"/>
      <c r="C63" s="141"/>
      <c r="D63" s="142" t="s">
        <v>809</v>
      </c>
      <c r="E63" s="143"/>
      <c r="F63" s="143"/>
      <c r="G63" s="143"/>
      <c r="H63" s="143"/>
      <c r="I63" s="143"/>
      <c r="J63" s="144">
        <f>J93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228</v>
      </c>
      <c r="E64" s="143"/>
      <c r="F64" s="143"/>
      <c r="G64" s="143"/>
      <c r="H64" s="143"/>
      <c r="I64" s="143"/>
      <c r="J64" s="144">
        <f>J100</f>
        <v>0</v>
      </c>
      <c r="K64" s="141"/>
      <c r="L64" s="145"/>
    </row>
    <row r="65" spans="1:31" s="10" customFormat="1" ht="19.899999999999999" customHeight="1">
      <c r="B65" s="140"/>
      <c r="C65" s="141"/>
      <c r="D65" s="142" t="s">
        <v>810</v>
      </c>
      <c r="E65" s="143"/>
      <c r="F65" s="143"/>
      <c r="G65" s="143"/>
      <c r="H65" s="143"/>
      <c r="I65" s="143"/>
      <c r="J65" s="144">
        <f>J109</f>
        <v>0</v>
      </c>
      <c r="K65" s="141"/>
      <c r="L65" s="145"/>
    </row>
    <row r="66" spans="1:31" s="2" customFormat="1" ht="21.75" customHeight="1">
      <c r="A66" s="34"/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10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s="2" customFormat="1" ht="6.95" customHeight="1">
      <c r="A67" s="34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71" spans="1:31" s="2" customFormat="1" ht="6.95" customHeight="1">
      <c r="A71" s="34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24.95" customHeight="1">
      <c r="A72" s="34"/>
      <c r="B72" s="35"/>
      <c r="C72" s="23" t="s">
        <v>118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5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16</v>
      </c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354" t="str">
        <f>E7</f>
        <v>Pavilon V/A – odvlhčení COS</v>
      </c>
      <c r="F75" s="355"/>
      <c r="G75" s="355"/>
      <c r="H75" s="355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103</v>
      </c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6"/>
      <c r="D77" s="36"/>
      <c r="E77" s="307" t="str">
        <f>E9</f>
        <v>016-6 - VRN</v>
      </c>
      <c r="F77" s="356"/>
      <c r="G77" s="356"/>
      <c r="H77" s="35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21</v>
      </c>
      <c r="D79" s="36"/>
      <c r="E79" s="36"/>
      <c r="F79" s="27" t="str">
        <f>F12</f>
        <v>Slezská nemocnice v Opavě, pavilon V/A,</v>
      </c>
      <c r="G79" s="36"/>
      <c r="H79" s="36"/>
      <c r="I79" s="29" t="s">
        <v>23</v>
      </c>
      <c r="J79" s="59" t="str">
        <f>IF(J12="","",J12)</f>
        <v>19. 6. 2025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25.7" customHeight="1">
      <c r="A81" s="34"/>
      <c r="B81" s="35"/>
      <c r="C81" s="29" t="s">
        <v>25</v>
      </c>
      <c r="D81" s="36"/>
      <c r="E81" s="36"/>
      <c r="F81" s="27" t="str">
        <f>E15</f>
        <v>Slezská nemocnice v Opavě, příspěvková organizace</v>
      </c>
      <c r="G81" s="36"/>
      <c r="H81" s="36"/>
      <c r="I81" s="29" t="s">
        <v>33</v>
      </c>
      <c r="J81" s="32" t="str">
        <f>E21</f>
        <v>Ventistav VRBNO s.r.o.</v>
      </c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2" customHeight="1">
      <c r="A82" s="34"/>
      <c r="B82" s="35"/>
      <c r="C82" s="29" t="s">
        <v>31</v>
      </c>
      <c r="D82" s="36"/>
      <c r="E82" s="36"/>
      <c r="F82" s="27" t="str">
        <f>IF(E18="","",E18)</f>
        <v>Vyplň údaj</v>
      </c>
      <c r="G82" s="36"/>
      <c r="H82" s="36"/>
      <c r="I82" s="29" t="s">
        <v>38</v>
      </c>
      <c r="J82" s="32" t="str">
        <f>E24</f>
        <v>Miroslav Hoško</v>
      </c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0.3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11" customFormat="1" ht="29.25" customHeight="1">
      <c r="A84" s="146"/>
      <c r="B84" s="147"/>
      <c r="C84" s="148" t="s">
        <v>119</v>
      </c>
      <c r="D84" s="149" t="s">
        <v>61</v>
      </c>
      <c r="E84" s="149" t="s">
        <v>57</v>
      </c>
      <c r="F84" s="149" t="s">
        <v>58</v>
      </c>
      <c r="G84" s="149" t="s">
        <v>120</v>
      </c>
      <c r="H84" s="149" t="s">
        <v>121</v>
      </c>
      <c r="I84" s="149" t="s">
        <v>122</v>
      </c>
      <c r="J84" s="149" t="s">
        <v>108</v>
      </c>
      <c r="K84" s="150" t="s">
        <v>123</v>
      </c>
      <c r="L84" s="151"/>
      <c r="M84" s="68" t="s">
        <v>19</v>
      </c>
      <c r="N84" s="69" t="s">
        <v>46</v>
      </c>
      <c r="O84" s="69" t="s">
        <v>124</v>
      </c>
      <c r="P84" s="69" t="s">
        <v>125</v>
      </c>
      <c r="Q84" s="69" t="s">
        <v>126</v>
      </c>
      <c r="R84" s="69" t="s">
        <v>127</v>
      </c>
      <c r="S84" s="69" t="s">
        <v>128</v>
      </c>
      <c r="T84" s="70" t="s">
        <v>129</v>
      </c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46"/>
    </row>
    <row r="85" spans="1:65" s="2" customFormat="1" ht="22.9" customHeight="1">
      <c r="A85" s="34"/>
      <c r="B85" s="35"/>
      <c r="C85" s="75" t="s">
        <v>130</v>
      </c>
      <c r="D85" s="36"/>
      <c r="E85" s="36"/>
      <c r="F85" s="36"/>
      <c r="G85" s="36"/>
      <c r="H85" s="36"/>
      <c r="I85" s="36"/>
      <c r="J85" s="152">
        <f>BK85</f>
        <v>0</v>
      </c>
      <c r="K85" s="36"/>
      <c r="L85" s="39"/>
      <c r="M85" s="71"/>
      <c r="N85" s="153"/>
      <c r="O85" s="72"/>
      <c r="P85" s="154">
        <f>P86</f>
        <v>0</v>
      </c>
      <c r="Q85" s="72"/>
      <c r="R85" s="154">
        <f>R86</f>
        <v>0</v>
      </c>
      <c r="S85" s="72"/>
      <c r="T85" s="155">
        <f>T86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7" t="s">
        <v>75</v>
      </c>
      <c r="AU85" s="17" t="s">
        <v>109</v>
      </c>
      <c r="BK85" s="156">
        <f>BK86</f>
        <v>0</v>
      </c>
    </row>
    <row r="86" spans="1:65" s="12" customFormat="1" ht="25.9" customHeight="1">
      <c r="B86" s="157"/>
      <c r="C86" s="158"/>
      <c r="D86" s="159" t="s">
        <v>75</v>
      </c>
      <c r="E86" s="160" t="s">
        <v>100</v>
      </c>
      <c r="F86" s="160" t="s">
        <v>670</v>
      </c>
      <c r="G86" s="158"/>
      <c r="H86" s="158"/>
      <c r="I86" s="161"/>
      <c r="J86" s="162">
        <f>BK86</f>
        <v>0</v>
      </c>
      <c r="K86" s="158"/>
      <c r="L86" s="163"/>
      <c r="M86" s="164"/>
      <c r="N86" s="165"/>
      <c r="O86" s="165"/>
      <c r="P86" s="166">
        <f>P87+P90+P100+P109</f>
        <v>0</v>
      </c>
      <c r="Q86" s="165"/>
      <c r="R86" s="166">
        <f>R87+R90+R100+R109</f>
        <v>0</v>
      </c>
      <c r="S86" s="165"/>
      <c r="T86" s="167">
        <f>T87+T90+T100+T109</f>
        <v>0</v>
      </c>
      <c r="AR86" s="168" t="s">
        <v>161</v>
      </c>
      <c r="AT86" s="169" t="s">
        <v>75</v>
      </c>
      <c r="AU86" s="169" t="s">
        <v>76</v>
      </c>
      <c r="AY86" s="168" t="s">
        <v>133</v>
      </c>
      <c r="BK86" s="170">
        <f>BK87+BK90+BK100+BK109</f>
        <v>0</v>
      </c>
    </row>
    <row r="87" spans="1:65" s="12" customFormat="1" ht="22.9" customHeight="1">
      <c r="B87" s="157"/>
      <c r="C87" s="158"/>
      <c r="D87" s="159" t="s">
        <v>75</v>
      </c>
      <c r="E87" s="171" t="s">
        <v>671</v>
      </c>
      <c r="F87" s="171" t="s">
        <v>672</v>
      </c>
      <c r="G87" s="158"/>
      <c r="H87" s="158"/>
      <c r="I87" s="161"/>
      <c r="J87" s="172">
        <f>BK87</f>
        <v>0</v>
      </c>
      <c r="K87" s="158"/>
      <c r="L87" s="163"/>
      <c r="M87" s="164"/>
      <c r="N87" s="165"/>
      <c r="O87" s="165"/>
      <c r="P87" s="166">
        <f>SUM(P88:P89)</f>
        <v>0</v>
      </c>
      <c r="Q87" s="165"/>
      <c r="R87" s="166">
        <f>SUM(R88:R89)</f>
        <v>0</v>
      </c>
      <c r="S87" s="165"/>
      <c r="T87" s="167">
        <f>SUM(T88:T89)</f>
        <v>0</v>
      </c>
      <c r="AR87" s="168" t="s">
        <v>161</v>
      </c>
      <c r="AT87" s="169" t="s">
        <v>75</v>
      </c>
      <c r="AU87" s="169" t="s">
        <v>84</v>
      </c>
      <c r="AY87" s="168" t="s">
        <v>133</v>
      </c>
      <c r="BK87" s="170">
        <f>SUM(BK88:BK89)</f>
        <v>0</v>
      </c>
    </row>
    <row r="88" spans="1:65" s="2" customFormat="1" ht="16.5" customHeight="1">
      <c r="A88" s="34"/>
      <c r="B88" s="35"/>
      <c r="C88" s="173" t="s">
        <v>390</v>
      </c>
      <c r="D88" s="173" t="s">
        <v>136</v>
      </c>
      <c r="E88" s="174" t="s">
        <v>674</v>
      </c>
      <c r="F88" s="175" t="s">
        <v>675</v>
      </c>
      <c r="G88" s="176" t="s">
        <v>609</v>
      </c>
      <c r="H88" s="177">
        <v>1</v>
      </c>
      <c r="I88" s="178"/>
      <c r="J88" s="179">
        <f>ROUND(I88*H88,2)</f>
        <v>0</v>
      </c>
      <c r="K88" s="175" t="s">
        <v>140</v>
      </c>
      <c r="L88" s="39"/>
      <c r="M88" s="180" t="s">
        <v>19</v>
      </c>
      <c r="N88" s="181" t="s">
        <v>47</v>
      </c>
      <c r="O88" s="64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676</v>
      </c>
      <c r="AT88" s="184" t="s">
        <v>136</v>
      </c>
      <c r="AU88" s="184" t="s">
        <v>86</v>
      </c>
      <c r="AY88" s="17" t="s">
        <v>133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7" t="s">
        <v>84</v>
      </c>
      <c r="BK88" s="185">
        <f>ROUND(I88*H88,2)</f>
        <v>0</v>
      </c>
      <c r="BL88" s="17" t="s">
        <v>676</v>
      </c>
      <c r="BM88" s="184" t="s">
        <v>811</v>
      </c>
    </row>
    <row r="89" spans="1:65" s="2" customFormat="1" ht="11.25">
      <c r="A89" s="34"/>
      <c r="B89" s="35"/>
      <c r="C89" s="36"/>
      <c r="D89" s="186" t="s">
        <v>143</v>
      </c>
      <c r="E89" s="36"/>
      <c r="F89" s="187" t="s">
        <v>678</v>
      </c>
      <c r="G89" s="36"/>
      <c r="H89" s="36"/>
      <c r="I89" s="188"/>
      <c r="J89" s="36"/>
      <c r="K89" s="36"/>
      <c r="L89" s="39"/>
      <c r="M89" s="189"/>
      <c r="N89" s="190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143</v>
      </c>
      <c r="AU89" s="17" t="s">
        <v>86</v>
      </c>
    </row>
    <row r="90" spans="1:65" s="12" customFormat="1" ht="22.9" customHeight="1">
      <c r="B90" s="157"/>
      <c r="C90" s="158"/>
      <c r="D90" s="159" t="s">
        <v>75</v>
      </c>
      <c r="E90" s="171" t="s">
        <v>812</v>
      </c>
      <c r="F90" s="171" t="s">
        <v>813</v>
      </c>
      <c r="G90" s="158"/>
      <c r="H90" s="158"/>
      <c r="I90" s="161"/>
      <c r="J90" s="172">
        <f>BK90</f>
        <v>0</v>
      </c>
      <c r="K90" s="158"/>
      <c r="L90" s="163"/>
      <c r="M90" s="164"/>
      <c r="N90" s="165"/>
      <c r="O90" s="165"/>
      <c r="P90" s="166">
        <f>P91+P92+P93</f>
        <v>0</v>
      </c>
      <c r="Q90" s="165"/>
      <c r="R90" s="166">
        <f>R91+R92+R93</f>
        <v>0</v>
      </c>
      <c r="S90" s="165"/>
      <c r="T90" s="167">
        <f>T91+T92+T93</f>
        <v>0</v>
      </c>
      <c r="AR90" s="168" t="s">
        <v>161</v>
      </c>
      <c r="AT90" s="169" t="s">
        <v>75</v>
      </c>
      <c r="AU90" s="169" t="s">
        <v>84</v>
      </c>
      <c r="AY90" s="168" t="s">
        <v>133</v>
      </c>
      <c r="BK90" s="170">
        <f>BK91+BK92+BK93</f>
        <v>0</v>
      </c>
    </row>
    <row r="91" spans="1:65" s="2" customFormat="1" ht="16.5" customHeight="1">
      <c r="A91" s="34"/>
      <c r="B91" s="35"/>
      <c r="C91" s="173" t="s">
        <v>84</v>
      </c>
      <c r="D91" s="173" t="s">
        <v>136</v>
      </c>
      <c r="E91" s="174" t="s">
        <v>814</v>
      </c>
      <c r="F91" s="175" t="s">
        <v>813</v>
      </c>
      <c r="G91" s="176" t="s">
        <v>609</v>
      </c>
      <c r="H91" s="177">
        <v>1</v>
      </c>
      <c r="I91" s="178"/>
      <c r="J91" s="179">
        <f>ROUND(I91*H91,2)</f>
        <v>0</v>
      </c>
      <c r="K91" s="175" t="s">
        <v>140</v>
      </c>
      <c r="L91" s="39"/>
      <c r="M91" s="180" t="s">
        <v>19</v>
      </c>
      <c r="N91" s="181" t="s">
        <v>47</v>
      </c>
      <c r="O91" s="64"/>
      <c r="P91" s="182">
        <f>O91*H91</f>
        <v>0</v>
      </c>
      <c r="Q91" s="182">
        <v>0</v>
      </c>
      <c r="R91" s="182">
        <f>Q91*H91</f>
        <v>0</v>
      </c>
      <c r="S91" s="182">
        <v>0</v>
      </c>
      <c r="T91" s="183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4" t="s">
        <v>676</v>
      </c>
      <c r="AT91" s="184" t="s">
        <v>136</v>
      </c>
      <c r="AU91" s="184" t="s">
        <v>86</v>
      </c>
      <c r="AY91" s="17" t="s">
        <v>133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17" t="s">
        <v>84</v>
      </c>
      <c r="BK91" s="185">
        <f>ROUND(I91*H91,2)</f>
        <v>0</v>
      </c>
      <c r="BL91" s="17" t="s">
        <v>676</v>
      </c>
      <c r="BM91" s="184" t="s">
        <v>815</v>
      </c>
    </row>
    <row r="92" spans="1:65" s="2" customFormat="1" ht="11.25">
      <c r="A92" s="34"/>
      <c r="B92" s="35"/>
      <c r="C92" s="36"/>
      <c r="D92" s="186" t="s">
        <v>143</v>
      </c>
      <c r="E92" s="36"/>
      <c r="F92" s="187" t="s">
        <v>816</v>
      </c>
      <c r="G92" s="36"/>
      <c r="H92" s="36"/>
      <c r="I92" s="188"/>
      <c r="J92" s="36"/>
      <c r="K92" s="36"/>
      <c r="L92" s="39"/>
      <c r="M92" s="189"/>
      <c r="N92" s="190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143</v>
      </c>
      <c r="AU92" s="17" t="s">
        <v>86</v>
      </c>
    </row>
    <row r="93" spans="1:65" s="12" customFormat="1" ht="20.85" customHeight="1">
      <c r="B93" s="157"/>
      <c r="C93" s="158"/>
      <c r="D93" s="159" t="s">
        <v>75</v>
      </c>
      <c r="E93" s="171" t="s">
        <v>817</v>
      </c>
      <c r="F93" s="171" t="s">
        <v>818</v>
      </c>
      <c r="G93" s="158"/>
      <c r="H93" s="158"/>
      <c r="I93" s="161"/>
      <c r="J93" s="172">
        <f>BK93</f>
        <v>0</v>
      </c>
      <c r="K93" s="158"/>
      <c r="L93" s="163"/>
      <c r="M93" s="164"/>
      <c r="N93" s="165"/>
      <c r="O93" s="165"/>
      <c r="P93" s="166">
        <f>SUM(P94:P99)</f>
        <v>0</v>
      </c>
      <c r="Q93" s="165"/>
      <c r="R93" s="166">
        <f>SUM(R94:R99)</f>
        <v>0</v>
      </c>
      <c r="S93" s="165"/>
      <c r="T93" s="167">
        <f>SUM(T94:T99)</f>
        <v>0</v>
      </c>
      <c r="AR93" s="168" t="s">
        <v>161</v>
      </c>
      <c r="AT93" s="169" t="s">
        <v>75</v>
      </c>
      <c r="AU93" s="169" t="s">
        <v>86</v>
      </c>
      <c r="AY93" s="168" t="s">
        <v>133</v>
      </c>
      <c r="BK93" s="170">
        <f>SUM(BK94:BK99)</f>
        <v>0</v>
      </c>
    </row>
    <row r="94" spans="1:65" s="2" customFormat="1" ht="16.5" customHeight="1">
      <c r="A94" s="34"/>
      <c r="B94" s="35"/>
      <c r="C94" s="173" t="s">
        <v>86</v>
      </c>
      <c r="D94" s="173" t="s">
        <v>136</v>
      </c>
      <c r="E94" s="174" t="s">
        <v>819</v>
      </c>
      <c r="F94" s="175" t="s">
        <v>818</v>
      </c>
      <c r="G94" s="176" t="s">
        <v>609</v>
      </c>
      <c r="H94" s="177">
        <v>1</v>
      </c>
      <c r="I94" s="178"/>
      <c r="J94" s="179">
        <f>ROUND(I94*H94,2)</f>
        <v>0</v>
      </c>
      <c r="K94" s="175" t="s">
        <v>140</v>
      </c>
      <c r="L94" s="39"/>
      <c r="M94" s="180" t="s">
        <v>19</v>
      </c>
      <c r="N94" s="181" t="s">
        <v>47</v>
      </c>
      <c r="O94" s="64"/>
      <c r="P94" s="182">
        <f>O94*H94</f>
        <v>0</v>
      </c>
      <c r="Q94" s="182">
        <v>0</v>
      </c>
      <c r="R94" s="182">
        <f>Q94*H94</f>
        <v>0</v>
      </c>
      <c r="S94" s="182">
        <v>0</v>
      </c>
      <c r="T94" s="183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676</v>
      </c>
      <c r="AT94" s="184" t="s">
        <v>136</v>
      </c>
      <c r="AU94" s="184" t="s">
        <v>134</v>
      </c>
      <c r="AY94" s="17" t="s">
        <v>133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7" t="s">
        <v>84</v>
      </c>
      <c r="BK94" s="185">
        <f>ROUND(I94*H94,2)</f>
        <v>0</v>
      </c>
      <c r="BL94" s="17" t="s">
        <v>676</v>
      </c>
      <c r="BM94" s="184" t="s">
        <v>820</v>
      </c>
    </row>
    <row r="95" spans="1:65" s="2" customFormat="1" ht="11.25">
      <c r="A95" s="34"/>
      <c r="B95" s="35"/>
      <c r="C95" s="36"/>
      <c r="D95" s="186" t="s">
        <v>143</v>
      </c>
      <c r="E95" s="36"/>
      <c r="F95" s="187" t="s">
        <v>821</v>
      </c>
      <c r="G95" s="36"/>
      <c r="H95" s="36"/>
      <c r="I95" s="188"/>
      <c r="J95" s="36"/>
      <c r="K95" s="36"/>
      <c r="L95" s="39"/>
      <c r="M95" s="189"/>
      <c r="N95" s="190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143</v>
      </c>
      <c r="AU95" s="17" t="s">
        <v>134</v>
      </c>
    </row>
    <row r="96" spans="1:65" s="2" customFormat="1" ht="16.5" customHeight="1">
      <c r="A96" s="34"/>
      <c r="B96" s="35"/>
      <c r="C96" s="173" t="s">
        <v>395</v>
      </c>
      <c r="D96" s="173" t="s">
        <v>136</v>
      </c>
      <c r="E96" s="174" t="s">
        <v>822</v>
      </c>
      <c r="F96" s="175" t="s">
        <v>823</v>
      </c>
      <c r="G96" s="176" t="s">
        <v>609</v>
      </c>
      <c r="H96" s="177">
        <v>1</v>
      </c>
      <c r="I96" s="178"/>
      <c r="J96" s="179">
        <f>ROUND(I96*H96,2)</f>
        <v>0</v>
      </c>
      <c r="K96" s="175" t="s">
        <v>140</v>
      </c>
      <c r="L96" s="39"/>
      <c r="M96" s="180" t="s">
        <v>19</v>
      </c>
      <c r="N96" s="181" t="s">
        <v>47</v>
      </c>
      <c r="O96" s="64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676</v>
      </c>
      <c r="AT96" s="184" t="s">
        <v>136</v>
      </c>
      <c r="AU96" s="184" t="s">
        <v>134</v>
      </c>
      <c r="AY96" s="17" t="s">
        <v>133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7" t="s">
        <v>84</v>
      </c>
      <c r="BK96" s="185">
        <f>ROUND(I96*H96,2)</f>
        <v>0</v>
      </c>
      <c r="BL96" s="17" t="s">
        <v>676</v>
      </c>
      <c r="BM96" s="184" t="s">
        <v>824</v>
      </c>
    </row>
    <row r="97" spans="1:65" s="2" customFormat="1" ht="11.25">
      <c r="A97" s="34"/>
      <c r="B97" s="35"/>
      <c r="C97" s="36"/>
      <c r="D97" s="186" t="s">
        <v>143</v>
      </c>
      <c r="E97" s="36"/>
      <c r="F97" s="187" t="s">
        <v>825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143</v>
      </c>
      <c r="AU97" s="17" t="s">
        <v>134</v>
      </c>
    </row>
    <row r="98" spans="1:65" s="2" customFormat="1" ht="16.5" customHeight="1">
      <c r="A98" s="34"/>
      <c r="B98" s="35"/>
      <c r="C98" s="173" t="s">
        <v>400</v>
      </c>
      <c r="D98" s="173" t="s">
        <v>136</v>
      </c>
      <c r="E98" s="174" t="s">
        <v>826</v>
      </c>
      <c r="F98" s="175" t="s">
        <v>827</v>
      </c>
      <c r="G98" s="176" t="s">
        <v>609</v>
      </c>
      <c r="H98" s="177">
        <v>1</v>
      </c>
      <c r="I98" s="178"/>
      <c r="J98" s="179">
        <f>ROUND(I98*H98,2)</f>
        <v>0</v>
      </c>
      <c r="K98" s="175" t="s">
        <v>140</v>
      </c>
      <c r="L98" s="39"/>
      <c r="M98" s="180" t="s">
        <v>19</v>
      </c>
      <c r="N98" s="181" t="s">
        <v>47</v>
      </c>
      <c r="O98" s="64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676</v>
      </c>
      <c r="AT98" s="184" t="s">
        <v>136</v>
      </c>
      <c r="AU98" s="184" t="s">
        <v>134</v>
      </c>
      <c r="AY98" s="17" t="s">
        <v>133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7" t="s">
        <v>84</v>
      </c>
      <c r="BK98" s="185">
        <f>ROUND(I98*H98,2)</f>
        <v>0</v>
      </c>
      <c r="BL98" s="17" t="s">
        <v>676</v>
      </c>
      <c r="BM98" s="184" t="s">
        <v>828</v>
      </c>
    </row>
    <row r="99" spans="1:65" s="2" customFormat="1" ht="11.25">
      <c r="A99" s="34"/>
      <c r="B99" s="35"/>
      <c r="C99" s="36"/>
      <c r="D99" s="186" t="s">
        <v>143</v>
      </c>
      <c r="E99" s="36"/>
      <c r="F99" s="187" t="s">
        <v>829</v>
      </c>
      <c r="G99" s="36"/>
      <c r="H99" s="36"/>
      <c r="I99" s="188"/>
      <c r="J99" s="36"/>
      <c r="K99" s="36"/>
      <c r="L99" s="39"/>
      <c r="M99" s="189"/>
      <c r="N99" s="190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143</v>
      </c>
      <c r="AU99" s="17" t="s">
        <v>134</v>
      </c>
    </row>
    <row r="100" spans="1:65" s="12" customFormat="1" ht="22.9" customHeight="1">
      <c r="B100" s="157"/>
      <c r="C100" s="158"/>
      <c r="D100" s="159" t="s">
        <v>75</v>
      </c>
      <c r="E100" s="171" t="s">
        <v>679</v>
      </c>
      <c r="F100" s="171" t="s">
        <v>680</v>
      </c>
      <c r="G100" s="158"/>
      <c r="H100" s="158"/>
      <c r="I100" s="161"/>
      <c r="J100" s="172">
        <f>BK100</f>
        <v>0</v>
      </c>
      <c r="K100" s="158"/>
      <c r="L100" s="163"/>
      <c r="M100" s="164"/>
      <c r="N100" s="165"/>
      <c r="O100" s="165"/>
      <c r="P100" s="166">
        <f>SUM(P101:P108)</f>
        <v>0</v>
      </c>
      <c r="Q100" s="165"/>
      <c r="R100" s="166">
        <f>SUM(R101:R108)</f>
        <v>0</v>
      </c>
      <c r="S100" s="165"/>
      <c r="T100" s="167">
        <f>SUM(T101:T108)</f>
        <v>0</v>
      </c>
      <c r="AR100" s="168" t="s">
        <v>161</v>
      </c>
      <c r="AT100" s="169" t="s">
        <v>75</v>
      </c>
      <c r="AU100" s="169" t="s">
        <v>84</v>
      </c>
      <c r="AY100" s="168" t="s">
        <v>133</v>
      </c>
      <c r="BK100" s="170">
        <f>SUM(BK101:BK108)</f>
        <v>0</v>
      </c>
    </row>
    <row r="101" spans="1:65" s="2" customFormat="1" ht="16.5" customHeight="1">
      <c r="A101" s="34"/>
      <c r="B101" s="35"/>
      <c r="C101" s="173" t="s">
        <v>134</v>
      </c>
      <c r="D101" s="173" t="s">
        <v>136</v>
      </c>
      <c r="E101" s="174" t="s">
        <v>682</v>
      </c>
      <c r="F101" s="175" t="s">
        <v>680</v>
      </c>
      <c r="G101" s="176" t="s">
        <v>609</v>
      </c>
      <c r="H101" s="177">
        <v>1</v>
      </c>
      <c r="I101" s="178"/>
      <c r="J101" s="179">
        <f>ROUND(I101*H101,2)</f>
        <v>0</v>
      </c>
      <c r="K101" s="175" t="s">
        <v>140</v>
      </c>
      <c r="L101" s="39"/>
      <c r="M101" s="180" t="s">
        <v>19</v>
      </c>
      <c r="N101" s="181" t="s">
        <v>47</v>
      </c>
      <c r="O101" s="64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676</v>
      </c>
      <c r="AT101" s="184" t="s">
        <v>136</v>
      </c>
      <c r="AU101" s="184" t="s">
        <v>86</v>
      </c>
      <c r="AY101" s="17" t="s">
        <v>133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7" t="s">
        <v>84</v>
      </c>
      <c r="BK101" s="185">
        <f>ROUND(I101*H101,2)</f>
        <v>0</v>
      </c>
      <c r="BL101" s="17" t="s">
        <v>676</v>
      </c>
      <c r="BM101" s="184" t="s">
        <v>830</v>
      </c>
    </row>
    <row r="102" spans="1:65" s="2" customFormat="1" ht="11.25">
      <c r="A102" s="34"/>
      <c r="B102" s="35"/>
      <c r="C102" s="36"/>
      <c r="D102" s="186" t="s">
        <v>143</v>
      </c>
      <c r="E102" s="36"/>
      <c r="F102" s="187" t="s">
        <v>684</v>
      </c>
      <c r="G102" s="36"/>
      <c r="H102" s="36"/>
      <c r="I102" s="188"/>
      <c r="J102" s="36"/>
      <c r="K102" s="36"/>
      <c r="L102" s="39"/>
      <c r="M102" s="189"/>
      <c r="N102" s="190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143</v>
      </c>
      <c r="AU102" s="17" t="s">
        <v>86</v>
      </c>
    </row>
    <row r="103" spans="1:65" s="2" customFormat="1" ht="16.5" customHeight="1">
      <c r="A103" s="34"/>
      <c r="B103" s="35"/>
      <c r="C103" s="173" t="s">
        <v>153</v>
      </c>
      <c r="D103" s="173" t="s">
        <v>136</v>
      </c>
      <c r="E103" s="174" t="s">
        <v>686</v>
      </c>
      <c r="F103" s="175" t="s">
        <v>687</v>
      </c>
      <c r="G103" s="176" t="s">
        <v>609</v>
      </c>
      <c r="H103" s="177">
        <v>1</v>
      </c>
      <c r="I103" s="178"/>
      <c r="J103" s="179">
        <f>ROUND(I103*H103,2)</f>
        <v>0</v>
      </c>
      <c r="K103" s="175" t="s">
        <v>140</v>
      </c>
      <c r="L103" s="39"/>
      <c r="M103" s="180" t="s">
        <v>19</v>
      </c>
      <c r="N103" s="181" t="s">
        <v>47</v>
      </c>
      <c r="O103" s="64"/>
      <c r="P103" s="182">
        <f>O103*H103</f>
        <v>0</v>
      </c>
      <c r="Q103" s="182">
        <v>0</v>
      </c>
      <c r="R103" s="182">
        <f>Q103*H103</f>
        <v>0</v>
      </c>
      <c r="S103" s="182">
        <v>0</v>
      </c>
      <c r="T103" s="183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4" t="s">
        <v>676</v>
      </c>
      <c r="AT103" s="184" t="s">
        <v>136</v>
      </c>
      <c r="AU103" s="184" t="s">
        <v>86</v>
      </c>
      <c r="AY103" s="17" t="s">
        <v>133</v>
      </c>
      <c r="BE103" s="185">
        <f>IF(N103="základní",J103,0)</f>
        <v>0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17" t="s">
        <v>84</v>
      </c>
      <c r="BK103" s="185">
        <f>ROUND(I103*H103,2)</f>
        <v>0</v>
      </c>
      <c r="BL103" s="17" t="s">
        <v>676</v>
      </c>
      <c r="BM103" s="184" t="s">
        <v>831</v>
      </c>
    </row>
    <row r="104" spans="1:65" s="2" customFormat="1" ht="11.25">
      <c r="A104" s="34"/>
      <c r="B104" s="35"/>
      <c r="C104" s="36"/>
      <c r="D104" s="186" t="s">
        <v>143</v>
      </c>
      <c r="E104" s="36"/>
      <c r="F104" s="187" t="s">
        <v>689</v>
      </c>
      <c r="G104" s="36"/>
      <c r="H104" s="36"/>
      <c r="I104" s="188"/>
      <c r="J104" s="36"/>
      <c r="K104" s="36"/>
      <c r="L104" s="39"/>
      <c r="M104" s="189"/>
      <c r="N104" s="190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143</v>
      </c>
      <c r="AU104" s="17" t="s">
        <v>86</v>
      </c>
    </row>
    <row r="105" spans="1:65" s="2" customFormat="1" ht="16.5" customHeight="1">
      <c r="A105" s="34"/>
      <c r="B105" s="35"/>
      <c r="C105" s="173" t="s">
        <v>409</v>
      </c>
      <c r="D105" s="173" t="s">
        <v>136</v>
      </c>
      <c r="E105" s="174" t="s">
        <v>832</v>
      </c>
      <c r="F105" s="175" t="s">
        <v>833</v>
      </c>
      <c r="G105" s="176" t="s">
        <v>609</v>
      </c>
      <c r="H105" s="177">
        <v>1</v>
      </c>
      <c r="I105" s="178"/>
      <c r="J105" s="179">
        <f>ROUND(I105*H105,2)</f>
        <v>0</v>
      </c>
      <c r="K105" s="175" t="s">
        <v>140</v>
      </c>
      <c r="L105" s="39"/>
      <c r="M105" s="180" t="s">
        <v>19</v>
      </c>
      <c r="N105" s="181" t="s">
        <v>47</v>
      </c>
      <c r="O105" s="64"/>
      <c r="P105" s="182">
        <f>O105*H105</f>
        <v>0</v>
      </c>
      <c r="Q105" s="182">
        <v>0</v>
      </c>
      <c r="R105" s="182">
        <f>Q105*H105</f>
        <v>0</v>
      </c>
      <c r="S105" s="182">
        <v>0</v>
      </c>
      <c r="T105" s="183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4" t="s">
        <v>676</v>
      </c>
      <c r="AT105" s="184" t="s">
        <v>136</v>
      </c>
      <c r="AU105" s="184" t="s">
        <v>86</v>
      </c>
      <c r="AY105" s="17" t="s">
        <v>133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17" t="s">
        <v>84</v>
      </c>
      <c r="BK105" s="185">
        <f>ROUND(I105*H105,2)</f>
        <v>0</v>
      </c>
      <c r="BL105" s="17" t="s">
        <v>676</v>
      </c>
      <c r="BM105" s="184" t="s">
        <v>834</v>
      </c>
    </row>
    <row r="106" spans="1:65" s="2" customFormat="1" ht="11.25">
      <c r="A106" s="34"/>
      <c r="B106" s="35"/>
      <c r="C106" s="36"/>
      <c r="D106" s="186" t="s">
        <v>143</v>
      </c>
      <c r="E106" s="36"/>
      <c r="F106" s="187" t="s">
        <v>835</v>
      </c>
      <c r="G106" s="36"/>
      <c r="H106" s="36"/>
      <c r="I106" s="188"/>
      <c r="J106" s="36"/>
      <c r="K106" s="36"/>
      <c r="L106" s="39"/>
      <c r="M106" s="189"/>
      <c r="N106" s="190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143</v>
      </c>
      <c r="AU106" s="17" t="s">
        <v>86</v>
      </c>
    </row>
    <row r="107" spans="1:65" s="2" customFormat="1" ht="16.5" customHeight="1">
      <c r="A107" s="34"/>
      <c r="B107" s="35"/>
      <c r="C107" s="173" t="s">
        <v>414</v>
      </c>
      <c r="D107" s="173" t="s">
        <v>136</v>
      </c>
      <c r="E107" s="174" t="s">
        <v>836</v>
      </c>
      <c r="F107" s="175" t="s">
        <v>837</v>
      </c>
      <c r="G107" s="176" t="s">
        <v>609</v>
      </c>
      <c r="H107" s="177">
        <v>1</v>
      </c>
      <c r="I107" s="178"/>
      <c r="J107" s="179">
        <f>ROUND(I107*H107,2)</f>
        <v>0</v>
      </c>
      <c r="K107" s="175" t="s">
        <v>140</v>
      </c>
      <c r="L107" s="39"/>
      <c r="M107" s="180" t="s">
        <v>19</v>
      </c>
      <c r="N107" s="181" t="s">
        <v>47</v>
      </c>
      <c r="O107" s="64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676</v>
      </c>
      <c r="AT107" s="184" t="s">
        <v>136</v>
      </c>
      <c r="AU107" s="184" t="s">
        <v>86</v>
      </c>
      <c r="AY107" s="17" t="s">
        <v>133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7" t="s">
        <v>84</v>
      </c>
      <c r="BK107" s="185">
        <f>ROUND(I107*H107,2)</f>
        <v>0</v>
      </c>
      <c r="BL107" s="17" t="s">
        <v>676</v>
      </c>
      <c r="BM107" s="184" t="s">
        <v>838</v>
      </c>
    </row>
    <row r="108" spans="1:65" s="2" customFormat="1" ht="11.25">
      <c r="A108" s="34"/>
      <c r="B108" s="35"/>
      <c r="C108" s="36"/>
      <c r="D108" s="186" t="s">
        <v>143</v>
      </c>
      <c r="E108" s="36"/>
      <c r="F108" s="187" t="s">
        <v>839</v>
      </c>
      <c r="G108" s="36"/>
      <c r="H108" s="36"/>
      <c r="I108" s="188"/>
      <c r="J108" s="36"/>
      <c r="K108" s="36"/>
      <c r="L108" s="39"/>
      <c r="M108" s="189"/>
      <c r="N108" s="190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143</v>
      </c>
      <c r="AU108" s="17" t="s">
        <v>86</v>
      </c>
    </row>
    <row r="109" spans="1:65" s="12" customFormat="1" ht="22.9" customHeight="1">
      <c r="B109" s="157"/>
      <c r="C109" s="158"/>
      <c r="D109" s="159" t="s">
        <v>75</v>
      </c>
      <c r="E109" s="171" t="s">
        <v>840</v>
      </c>
      <c r="F109" s="171" t="s">
        <v>841</v>
      </c>
      <c r="G109" s="158"/>
      <c r="H109" s="158"/>
      <c r="I109" s="161"/>
      <c r="J109" s="172">
        <f>BK109</f>
        <v>0</v>
      </c>
      <c r="K109" s="158"/>
      <c r="L109" s="163"/>
      <c r="M109" s="164"/>
      <c r="N109" s="165"/>
      <c r="O109" s="165"/>
      <c r="P109" s="166">
        <f>SUM(P110:P111)</f>
        <v>0</v>
      </c>
      <c r="Q109" s="165"/>
      <c r="R109" s="166">
        <f>SUM(R110:R111)</f>
        <v>0</v>
      </c>
      <c r="S109" s="165"/>
      <c r="T109" s="167">
        <f>SUM(T110:T111)</f>
        <v>0</v>
      </c>
      <c r="AR109" s="168" t="s">
        <v>161</v>
      </c>
      <c r="AT109" s="169" t="s">
        <v>75</v>
      </c>
      <c r="AU109" s="169" t="s">
        <v>84</v>
      </c>
      <c r="AY109" s="168" t="s">
        <v>133</v>
      </c>
      <c r="BK109" s="170">
        <f>SUM(BK110:BK111)</f>
        <v>0</v>
      </c>
    </row>
    <row r="110" spans="1:65" s="2" customFormat="1" ht="16.5" customHeight="1">
      <c r="A110" s="34"/>
      <c r="B110" s="35"/>
      <c r="C110" s="173" t="s">
        <v>8</v>
      </c>
      <c r="D110" s="173" t="s">
        <v>136</v>
      </c>
      <c r="E110" s="174" t="s">
        <v>842</v>
      </c>
      <c r="F110" s="175" t="s">
        <v>843</v>
      </c>
      <c r="G110" s="176" t="s">
        <v>609</v>
      </c>
      <c r="H110" s="177">
        <v>1</v>
      </c>
      <c r="I110" s="178"/>
      <c r="J110" s="179">
        <f>ROUND(I110*H110,2)</f>
        <v>0</v>
      </c>
      <c r="K110" s="175" t="s">
        <v>140</v>
      </c>
      <c r="L110" s="39"/>
      <c r="M110" s="180" t="s">
        <v>19</v>
      </c>
      <c r="N110" s="181" t="s">
        <v>47</v>
      </c>
      <c r="O110" s="64"/>
      <c r="P110" s="182">
        <f>O110*H110</f>
        <v>0</v>
      </c>
      <c r="Q110" s="182">
        <v>0</v>
      </c>
      <c r="R110" s="182">
        <f>Q110*H110</f>
        <v>0</v>
      </c>
      <c r="S110" s="182">
        <v>0</v>
      </c>
      <c r="T110" s="183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4" t="s">
        <v>676</v>
      </c>
      <c r="AT110" s="184" t="s">
        <v>136</v>
      </c>
      <c r="AU110" s="184" t="s">
        <v>86</v>
      </c>
      <c r="AY110" s="17" t="s">
        <v>133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7" t="s">
        <v>84</v>
      </c>
      <c r="BK110" s="185">
        <f>ROUND(I110*H110,2)</f>
        <v>0</v>
      </c>
      <c r="BL110" s="17" t="s">
        <v>676</v>
      </c>
      <c r="BM110" s="184" t="s">
        <v>844</v>
      </c>
    </row>
    <row r="111" spans="1:65" s="2" customFormat="1" ht="11.25">
      <c r="A111" s="34"/>
      <c r="B111" s="35"/>
      <c r="C111" s="36"/>
      <c r="D111" s="186" t="s">
        <v>143</v>
      </c>
      <c r="E111" s="36"/>
      <c r="F111" s="187" t="s">
        <v>845</v>
      </c>
      <c r="G111" s="36"/>
      <c r="H111" s="36"/>
      <c r="I111" s="188"/>
      <c r="J111" s="36"/>
      <c r="K111" s="36"/>
      <c r="L111" s="39"/>
      <c r="M111" s="212"/>
      <c r="N111" s="213"/>
      <c r="O111" s="214"/>
      <c r="P111" s="214"/>
      <c r="Q111" s="214"/>
      <c r="R111" s="214"/>
      <c r="S111" s="214"/>
      <c r="T111" s="21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143</v>
      </c>
      <c r="AU111" s="17" t="s">
        <v>86</v>
      </c>
    </row>
    <row r="112" spans="1:65" s="2" customFormat="1" ht="6.95" customHeight="1">
      <c r="A112" s="34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39"/>
      <c r="M112" s="34"/>
      <c r="O112" s="34"/>
      <c r="P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</sheetData>
  <sheetProtection algorithmName="SHA-512" hashValue="zrP+ML9GP7UVfXuMNokRfoQxPwAZwZrqn2Z1vYXFMb+cQ3B3WPJEy7qxIiST/Buaqdw78+oSrSH74C2l+Xi+eA==" saltValue="33Dwwd7XkH8TwZNlJ4FY30WMsIuCC0uuFtk9JLuXvS1P6E/2c8lgGwda3OFt3IiDPZ35O6bSCCDIl04OcXr60g==" spinCount="100000" sheet="1" objects="1" scenarios="1" formatColumns="0" formatRows="0" autoFilter="0"/>
  <autoFilter ref="C84:K111" xr:uid="{00000000-0009-0000-0000-000006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600-000000000000}"/>
    <hyperlink ref="F92" r:id="rId2" xr:uid="{00000000-0004-0000-0600-000001000000}"/>
    <hyperlink ref="F95" r:id="rId3" xr:uid="{00000000-0004-0000-0600-000002000000}"/>
    <hyperlink ref="F97" r:id="rId4" xr:uid="{00000000-0004-0000-0600-000003000000}"/>
    <hyperlink ref="F99" r:id="rId5" xr:uid="{00000000-0004-0000-0600-000004000000}"/>
    <hyperlink ref="F102" r:id="rId6" xr:uid="{00000000-0004-0000-0600-000005000000}"/>
    <hyperlink ref="F104" r:id="rId7" xr:uid="{00000000-0004-0000-0600-000006000000}"/>
    <hyperlink ref="F106" r:id="rId8" xr:uid="{00000000-0004-0000-0600-000007000000}"/>
    <hyperlink ref="F108" r:id="rId9" xr:uid="{00000000-0004-0000-0600-000008000000}"/>
    <hyperlink ref="F111" r:id="rId10" xr:uid="{00000000-0004-0000-0600-000009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220" customWidth="1"/>
    <col min="2" max="2" width="1.6640625" style="220" customWidth="1"/>
    <col min="3" max="4" width="5" style="220" customWidth="1"/>
    <col min="5" max="5" width="11.6640625" style="220" customWidth="1"/>
    <col min="6" max="6" width="9.1640625" style="220" customWidth="1"/>
    <col min="7" max="7" width="5" style="220" customWidth="1"/>
    <col min="8" max="8" width="77.83203125" style="220" customWidth="1"/>
    <col min="9" max="10" width="20" style="220" customWidth="1"/>
    <col min="11" max="11" width="1.6640625" style="220" customWidth="1"/>
  </cols>
  <sheetData>
    <row r="1" spans="2:11" s="1" customFormat="1" ht="37.5" customHeight="1"/>
    <row r="2" spans="2:11" s="1" customFormat="1" ht="7.5" customHeight="1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pans="2:11" s="14" customFormat="1" ht="45" customHeight="1">
      <c r="B3" s="224"/>
      <c r="C3" s="359" t="s">
        <v>846</v>
      </c>
      <c r="D3" s="359"/>
      <c r="E3" s="359"/>
      <c r="F3" s="359"/>
      <c r="G3" s="359"/>
      <c r="H3" s="359"/>
      <c r="I3" s="359"/>
      <c r="J3" s="359"/>
      <c r="K3" s="225"/>
    </row>
    <row r="4" spans="2:11" s="1" customFormat="1" ht="25.5" customHeight="1">
      <c r="B4" s="226"/>
      <c r="C4" s="358" t="s">
        <v>847</v>
      </c>
      <c r="D4" s="358"/>
      <c r="E4" s="358"/>
      <c r="F4" s="358"/>
      <c r="G4" s="358"/>
      <c r="H4" s="358"/>
      <c r="I4" s="358"/>
      <c r="J4" s="358"/>
      <c r="K4" s="227"/>
    </row>
    <row r="5" spans="2:11" s="1" customFormat="1" ht="5.25" customHeight="1">
      <c r="B5" s="226"/>
      <c r="C5" s="228"/>
      <c r="D5" s="228"/>
      <c r="E5" s="228"/>
      <c r="F5" s="228"/>
      <c r="G5" s="228"/>
      <c r="H5" s="228"/>
      <c r="I5" s="228"/>
      <c r="J5" s="228"/>
      <c r="K5" s="227"/>
    </row>
    <row r="6" spans="2:11" s="1" customFormat="1" ht="15" customHeight="1">
      <c r="B6" s="226"/>
      <c r="C6" s="357" t="s">
        <v>848</v>
      </c>
      <c r="D6" s="357"/>
      <c r="E6" s="357"/>
      <c r="F6" s="357"/>
      <c r="G6" s="357"/>
      <c r="H6" s="357"/>
      <c r="I6" s="357"/>
      <c r="J6" s="357"/>
      <c r="K6" s="227"/>
    </row>
    <row r="7" spans="2:11" s="1" customFormat="1" ht="15" customHeight="1">
      <c r="B7" s="230"/>
      <c r="C7" s="357" t="s">
        <v>849</v>
      </c>
      <c r="D7" s="357"/>
      <c r="E7" s="357"/>
      <c r="F7" s="357"/>
      <c r="G7" s="357"/>
      <c r="H7" s="357"/>
      <c r="I7" s="357"/>
      <c r="J7" s="357"/>
      <c r="K7" s="227"/>
    </row>
    <row r="8" spans="2:11" s="1" customFormat="1" ht="12.75" customHeight="1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pans="2:11" s="1" customFormat="1" ht="15" customHeight="1">
      <c r="B9" s="230"/>
      <c r="C9" s="357" t="s">
        <v>850</v>
      </c>
      <c r="D9" s="357"/>
      <c r="E9" s="357"/>
      <c r="F9" s="357"/>
      <c r="G9" s="357"/>
      <c r="H9" s="357"/>
      <c r="I9" s="357"/>
      <c r="J9" s="357"/>
      <c r="K9" s="227"/>
    </row>
    <row r="10" spans="2:11" s="1" customFormat="1" ht="15" customHeight="1">
      <c r="B10" s="230"/>
      <c r="C10" s="229"/>
      <c r="D10" s="357" t="s">
        <v>851</v>
      </c>
      <c r="E10" s="357"/>
      <c r="F10" s="357"/>
      <c r="G10" s="357"/>
      <c r="H10" s="357"/>
      <c r="I10" s="357"/>
      <c r="J10" s="357"/>
      <c r="K10" s="227"/>
    </row>
    <row r="11" spans="2:11" s="1" customFormat="1" ht="15" customHeight="1">
      <c r="B11" s="230"/>
      <c r="C11" s="231"/>
      <c r="D11" s="357" t="s">
        <v>852</v>
      </c>
      <c r="E11" s="357"/>
      <c r="F11" s="357"/>
      <c r="G11" s="357"/>
      <c r="H11" s="357"/>
      <c r="I11" s="357"/>
      <c r="J11" s="357"/>
      <c r="K11" s="227"/>
    </row>
    <row r="12" spans="2:11" s="1" customFormat="1" ht="15" customHeight="1">
      <c r="B12" s="230"/>
      <c r="C12" s="231"/>
      <c r="D12" s="229"/>
      <c r="E12" s="229"/>
      <c r="F12" s="229"/>
      <c r="G12" s="229"/>
      <c r="H12" s="229"/>
      <c r="I12" s="229"/>
      <c r="J12" s="229"/>
      <c r="K12" s="227"/>
    </row>
    <row r="13" spans="2:11" s="1" customFormat="1" ht="15" customHeight="1">
      <c r="B13" s="230"/>
      <c r="C13" s="231"/>
      <c r="D13" s="232" t="s">
        <v>853</v>
      </c>
      <c r="E13" s="229"/>
      <c r="F13" s="229"/>
      <c r="G13" s="229"/>
      <c r="H13" s="229"/>
      <c r="I13" s="229"/>
      <c r="J13" s="229"/>
      <c r="K13" s="227"/>
    </row>
    <row r="14" spans="2:11" s="1" customFormat="1" ht="12.75" customHeight="1">
      <c r="B14" s="230"/>
      <c r="C14" s="231"/>
      <c r="D14" s="231"/>
      <c r="E14" s="231"/>
      <c r="F14" s="231"/>
      <c r="G14" s="231"/>
      <c r="H14" s="231"/>
      <c r="I14" s="231"/>
      <c r="J14" s="231"/>
      <c r="K14" s="227"/>
    </row>
    <row r="15" spans="2:11" s="1" customFormat="1" ht="15" customHeight="1">
      <c r="B15" s="230"/>
      <c r="C15" s="231"/>
      <c r="D15" s="357" t="s">
        <v>854</v>
      </c>
      <c r="E15" s="357"/>
      <c r="F15" s="357"/>
      <c r="G15" s="357"/>
      <c r="H15" s="357"/>
      <c r="I15" s="357"/>
      <c r="J15" s="357"/>
      <c r="K15" s="227"/>
    </row>
    <row r="16" spans="2:11" s="1" customFormat="1" ht="15" customHeight="1">
      <c r="B16" s="230"/>
      <c r="C16" s="231"/>
      <c r="D16" s="357" t="s">
        <v>855</v>
      </c>
      <c r="E16" s="357"/>
      <c r="F16" s="357"/>
      <c r="G16" s="357"/>
      <c r="H16" s="357"/>
      <c r="I16" s="357"/>
      <c r="J16" s="357"/>
      <c r="K16" s="227"/>
    </row>
    <row r="17" spans="2:11" s="1" customFormat="1" ht="15" customHeight="1">
      <c r="B17" s="230"/>
      <c r="C17" s="231"/>
      <c r="D17" s="357" t="s">
        <v>856</v>
      </c>
      <c r="E17" s="357"/>
      <c r="F17" s="357"/>
      <c r="G17" s="357"/>
      <c r="H17" s="357"/>
      <c r="I17" s="357"/>
      <c r="J17" s="357"/>
      <c r="K17" s="227"/>
    </row>
    <row r="18" spans="2:11" s="1" customFormat="1" ht="15" customHeight="1">
      <c r="B18" s="230"/>
      <c r="C18" s="231"/>
      <c r="D18" s="231"/>
      <c r="E18" s="233" t="s">
        <v>83</v>
      </c>
      <c r="F18" s="357" t="s">
        <v>857</v>
      </c>
      <c r="G18" s="357"/>
      <c r="H18" s="357"/>
      <c r="I18" s="357"/>
      <c r="J18" s="357"/>
      <c r="K18" s="227"/>
    </row>
    <row r="19" spans="2:11" s="1" customFormat="1" ht="15" customHeight="1">
      <c r="B19" s="230"/>
      <c r="C19" s="231"/>
      <c r="D19" s="231"/>
      <c r="E19" s="233" t="s">
        <v>858</v>
      </c>
      <c r="F19" s="357" t="s">
        <v>859</v>
      </c>
      <c r="G19" s="357"/>
      <c r="H19" s="357"/>
      <c r="I19" s="357"/>
      <c r="J19" s="357"/>
      <c r="K19" s="227"/>
    </row>
    <row r="20" spans="2:11" s="1" customFormat="1" ht="15" customHeight="1">
      <c r="B20" s="230"/>
      <c r="C20" s="231"/>
      <c r="D20" s="231"/>
      <c r="E20" s="233" t="s">
        <v>860</v>
      </c>
      <c r="F20" s="357" t="s">
        <v>861</v>
      </c>
      <c r="G20" s="357"/>
      <c r="H20" s="357"/>
      <c r="I20" s="357"/>
      <c r="J20" s="357"/>
      <c r="K20" s="227"/>
    </row>
    <row r="21" spans="2:11" s="1" customFormat="1" ht="15" customHeight="1">
      <c r="B21" s="230"/>
      <c r="C21" s="231"/>
      <c r="D21" s="231"/>
      <c r="E21" s="233" t="s">
        <v>862</v>
      </c>
      <c r="F21" s="357" t="s">
        <v>863</v>
      </c>
      <c r="G21" s="357"/>
      <c r="H21" s="357"/>
      <c r="I21" s="357"/>
      <c r="J21" s="357"/>
      <c r="K21" s="227"/>
    </row>
    <row r="22" spans="2:11" s="1" customFormat="1" ht="15" customHeight="1">
      <c r="B22" s="230"/>
      <c r="C22" s="231"/>
      <c r="D22" s="231"/>
      <c r="E22" s="233" t="s">
        <v>864</v>
      </c>
      <c r="F22" s="357" t="s">
        <v>865</v>
      </c>
      <c r="G22" s="357"/>
      <c r="H22" s="357"/>
      <c r="I22" s="357"/>
      <c r="J22" s="357"/>
      <c r="K22" s="227"/>
    </row>
    <row r="23" spans="2:11" s="1" customFormat="1" ht="15" customHeight="1">
      <c r="B23" s="230"/>
      <c r="C23" s="231"/>
      <c r="D23" s="231"/>
      <c r="E23" s="233" t="s">
        <v>866</v>
      </c>
      <c r="F23" s="357" t="s">
        <v>867</v>
      </c>
      <c r="G23" s="357"/>
      <c r="H23" s="357"/>
      <c r="I23" s="357"/>
      <c r="J23" s="357"/>
      <c r="K23" s="227"/>
    </row>
    <row r="24" spans="2:11" s="1" customFormat="1" ht="12.75" customHeight="1">
      <c r="B24" s="230"/>
      <c r="C24" s="231"/>
      <c r="D24" s="231"/>
      <c r="E24" s="231"/>
      <c r="F24" s="231"/>
      <c r="G24" s="231"/>
      <c r="H24" s="231"/>
      <c r="I24" s="231"/>
      <c r="J24" s="231"/>
      <c r="K24" s="227"/>
    </row>
    <row r="25" spans="2:11" s="1" customFormat="1" ht="15" customHeight="1">
      <c r="B25" s="230"/>
      <c r="C25" s="357" t="s">
        <v>868</v>
      </c>
      <c r="D25" s="357"/>
      <c r="E25" s="357"/>
      <c r="F25" s="357"/>
      <c r="G25" s="357"/>
      <c r="H25" s="357"/>
      <c r="I25" s="357"/>
      <c r="J25" s="357"/>
      <c r="K25" s="227"/>
    </row>
    <row r="26" spans="2:11" s="1" customFormat="1" ht="15" customHeight="1">
      <c r="B26" s="230"/>
      <c r="C26" s="357" t="s">
        <v>869</v>
      </c>
      <c r="D26" s="357"/>
      <c r="E26" s="357"/>
      <c r="F26" s="357"/>
      <c r="G26" s="357"/>
      <c r="H26" s="357"/>
      <c r="I26" s="357"/>
      <c r="J26" s="357"/>
      <c r="K26" s="227"/>
    </row>
    <row r="27" spans="2:11" s="1" customFormat="1" ht="15" customHeight="1">
      <c r="B27" s="230"/>
      <c r="C27" s="229"/>
      <c r="D27" s="357" t="s">
        <v>870</v>
      </c>
      <c r="E27" s="357"/>
      <c r="F27" s="357"/>
      <c r="G27" s="357"/>
      <c r="H27" s="357"/>
      <c r="I27" s="357"/>
      <c r="J27" s="357"/>
      <c r="K27" s="227"/>
    </row>
    <row r="28" spans="2:11" s="1" customFormat="1" ht="15" customHeight="1">
      <c r="B28" s="230"/>
      <c r="C28" s="231"/>
      <c r="D28" s="357" t="s">
        <v>871</v>
      </c>
      <c r="E28" s="357"/>
      <c r="F28" s="357"/>
      <c r="G28" s="357"/>
      <c r="H28" s="357"/>
      <c r="I28" s="357"/>
      <c r="J28" s="357"/>
      <c r="K28" s="227"/>
    </row>
    <row r="29" spans="2:11" s="1" customFormat="1" ht="12.75" customHeight="1">
      <c r="B29" s="230"/>
      <c r="C29" s="231"/>
      <c r="D29" s="231"/>
      <c r="E29" s="231"/>
      <c r="F29" s="231"/>
      <c r="G29" s="231"/>
      <c r="H29" s="231"/>
      <c r="I29" s="231"/>
      <c r="J29" s="231"/>
      <c r="K29" s="227"/>
    </row>
    <row r="30" spans="2:11" s="1" customFormat="1" ht="15" customHeight="1">
      <c r="B30" s="230"/>
      <c r="C30" s="231"/>
      <c r="D30" s="357" t="s">
        <v>872</v>
      </c>
      <c r="E30" s="357"/>
      <c r="F30" s="357"/>
      <c r="G30" s="357"/>
      <c r="H30" s="357"/>
      <c r="I30" s="357"/>
      <c r="J30" s="357"/>
      <c r="K30" s="227"/>
    </row>
    <row r="31" spans="2:11" s="1" customFormat="1" ht="15" customHeight="1">
      <c r="B31" s="230"/>
      <c r="C31" s="231"/>
      <c r="D31" s="357" t="s">
        <v>873</v>
      </c>
      <c r="E31" s="357"/>
      <c r="F31" s="357"/>
      <c r="G31" s="357"/>
      <c r="H31" s="357"/>
      <c r="I31" s="357"/>
      <c r="J31" s="357"/>
      <c r="K31" s="227"/>
    </row>
    <row r="32" spans="2:11" s="1" customFormat="1" ht="12.75" customHeight="1">
      <c r="B32" s="230"/>
      <c r="C32" s="231"/>
      <c r="D32" s="231"/>
      <c r="E32" s="231"/>
      <c r="F32" s="231"/>
      <c r="G32" s="231"/>
      <c r="H32" s="231"/>
      <c r="I32" s="231"/>
      <c r="J32" s="231"/>
      <c r="K32" s="227"/>
    </row>
    <row r="33" spans="2:11" s="1" customFormat="1" ht="15" customHeight="1">
      <c r="B33" s="230"/>
      <c r="C33" s="231"/>
      <c r="D33" s="357" t="s">
        <v>874</v>
      </c>
      <c r="E33" s="357"/>
      <c r="F33" s="357"/>
      <c r="G33" s="357"/>
      <c r="H33" s="357"/>
      <c r="I33" s="357"/>
      <c r="J33" s="357"/>
      <c r="K33" s="227"/>
    </row>
    <row r="34" spans="2:11" s="1" customFormat="1" ht="15" customHeight="1">
      <c r="B34" s="230"/>
      <c r="C34" s="231"/>
      <c r="D34" s="357" t="s">
        <v>875</v>
      </c>
      <c r="E34" s="357"/>
      <c r="F34" s="357"/>
      <c r="G34" s="357"/>
      <c r="H34" s="357"/>
      <c r="I34" s="357"/>
      <c r="J34" s="357"/>
      <c r="K34" s="227"/>
    </row>
    <row r="35" spans="2:11" s="1" customFormat="1" ht="15" customHeight="1">
      <c r="B35" s="230"/>
      <c r="C35" s="231"/>
      <c r="D35" s="357" t="s">
        <v>876</v>
      </c>
      <c r="E35" s="357"/>
      <c r="F35" s="357"/>
      <c r="G35" s="357"/>
      <c r="H35" s="357"/>
      <c r="I35" s="357"/>
      <c r="J35" s="357"/>
      <c r="K35" s="227"/>
    </row>
    <row r="36" spans="2:11" s="1" customFormat="1" ht="15" customHeight="1">
      <c r="B36" s="230"/>
      <c r="C36" s="231"/>
      <c r="D36" s="229"/>
      <c r="E36" s="232" t="s">
        <v>119</v>
      </c>
      <c r="F36" s="229"/>
      <c r="G36" s="357" t="s">
        <v>877</v>
      </c>
      <c r="H36" s="357"/>
      <c r="I36" s="357"/>
      <c r="J36" s="357"/>
      <c r="K36" s="227"/>
    </row>
    <row r="37" spans="2:11" s="1" customFormat="1" ht="30.75" customHeight="1">
      <c r="B37" s="230"/>
      <c r="C37" s="231"/>
      <c r="D37" s="229"/>
      <c r="E37" s="232" t="s">
        <v>878</v>
      </c>
      <c r="F37" s="229"/>
      <c r="G37" s="357" t="s">
        <v>879</v>
      </c>
      <c r="H37" s="357"/>
      <c r="I37" s="357"/>
      <c r="J37" s="357"/>
      <c r="K37" s="227"/>
    </row>
    <row r="38" spans="2:11" s="1" customFormat="1" ht="15" customHeight="1">
      <c r="B38" s="230"/>
      <c r="C38" s="231"/>
      <c r="D38" s="229"/>
      <c r="E38" s="232" t="s">
        <v>57</v>
      </c>
      <c r="F38" s="229"/>
      <c r="G38" s="357" t="s">
        <v>880</v>
      </c>
      <c r="H38" s="357"/>
      <c r="I38" s="357"/>
      <c r="J38" s="357"/>
      <c r="K38" s="227"/>
    </row>
    <row r="39" spans="2:11" s="1" customFormat="1" ht="15" customHeight="1">
      <c r="B39" s="230"/>
      <c r="C39" s="231"/>
      <c r="D39" s="229"/>
      <c r="E39" s="232" t="s">
        <v>58</v>
      </c>
      <c r="F39" s="229"/>
      <c r="G39" s="357" t="s">
        <v>881</v>
      </c>
      <c r="H39" s="357"/>
      <c r="I39" s="357"/>
      <c r="J39" s="357"/>
      <c r="K39" s="227"/>
    </row>
    <row r="40" spans="2:11" s="1" customFormat="1" ht="15" customHeight="1">
      <c r="B40" s="230"/>
      <c r="C40" s="231"/>
      <c r="D40" s="229"/>
      <c r="E40" s="232" t="s">
        <v>120</v>
      </c>
      <c r="F40" s="229"/>
      <c r="G40" s="357" t="s">
        <v>882</v>
      </c>
      <c r="H40" s="357"/>
      <c r="I40" s="357"/>
      <c r="J40" s="357"/>
      <c r="K40" s="227"/>
    </row>
    <row r="41" spans="2:11" s="1" customFormat="1" ht="15" customHeight="1">
      <c r="B41" s="230"/>
      <c r="C41" s="231"/>
      <c r="D41" s="229"/>
      <c r="E41" s="232" t="s">
        <v>121</v>
      </c>
      <c r="F41" s="229"/>
      <c r="G41" s="357" t="s">
        <v>883</v>
      </c>
      <c r="H41" s="357"/>
      <c r="I41" s="357"/>
      <c r="J41" s="357"/>
      <c r="K41" s="227"/>
    </row>
    <row r="42" spans="2:11" s="1" customFormat="1" ht="15" customHeight="1">
      <c r="B42" s="230"/>
      <c r="C42" s="231"/>
      <c r="D42" s="229"/>
      <c r="E42" s="232" t="s">
        <v>884</v>
      </c>
      <c r="F42" s="229"/>
      <c r="G42" s="357" t="s">
        <v>885</v>
      </c>
      <c r="H42" s="357"/>
      <c r="I42" s="357"/>
      <c r="J42" s="357"/>
      <c r="K42" s="227"/>
    </row>
    <row r="43" spans="2:11" s="1" customFormat="1" ht="15" customHeight="1">
      <c r="B43" s="230"/>
      <c r="C43" s="231"/>
      <c r="D43" s="229"/>
      <c r="E43" s="232"/>
      <c r="F43" s="229"/>
      <c r="G43" s="357" t="s">
        <v>886</v>
      </c>
      <c r="H43" s="357"/>
      <c r="I43" s="357"/>
      <c r="J43" s="357"/>
      <c r="K43" s="227"/>
    </row>
    <row r="44" spans="2:11" s="1" customFormat="1" ht="15" customHeight="1">
      <c r="B44" s="230"/>
      <c r="C44" s="231"/>
      <c r="D44" s="229"/>
      <c r="E44" s="232" t="s">
        <v>887</v>
      </c>
      <c r="F44" s="229"/>
      <c r="G44" s="357" t="s">
        <v>888</v>
      </c>
      <c r="H44" s="357"/>
      <c r="I44" s="357"/>
      <c r="J44" s="357"/>
      <c r="K44" s="227"/>
    </row>
    <row r="45" spans="2:11" s="1" customFormat="1" ht="15" customHeight="1">
      <c r="B45" s="230"/>
      <c r="C45" s="231"/>
      <c r="D45" s="229"/>
      <c r="E45" s="232" t="s">
        <v>123</v>
      </c>
      <c r="F45" s="229"/>
      <c r="G45" s="357" t="s">
        <v>889</v>
      </c>
      <c r="H45" s="357"/>
      <c r="I45" s="357"/>
      <c r="J45" s="357"/>
      <c r="K45" s="227"/>
    </row>
    <row r="46" spans="2:11" s="1" customFormat="1" ht="12.75" customHeight="1">
      <c r="B46" s="230"/>
      <c r="C46" s="231"/>
      <c r="D46" s="229"/>
      <c r="E46" s="229"/>
      <c r="F46" s="229"/>
      <c r="G46" s="229"/>
      <c r="H46" s="229"/>
      <c r="I46" s="229"/>
      <c r="J46" s="229"/>
      <c r="K46" s="227"/>
    </row>
    <row r="47" spans="2:11" s="1" customFormat="1" ht="15" customHeight="1">
      <c r="B47" s="230"/>
      <c r="C47" s="231"/>
      <c r="D47" s="357" t="s">
        <v>890</v>
      </c>
      <c r="E47" s="357"/>
      <c r="F47" s="357"/>
      <c r="G47" s="357"/>
      <c r="H47" s="357"/>
      <c r="I47" s="357"/>
      <c r="J47" s="357"/>
      <c r="K47" s="227"/>
    </row>
    <row r="48" spans="2:11" s="1" customFormat="1" ht="15" customHeight="1">
      <c r="B48" s="230"/>
      <c r="C48" s="231"/>
      <c r="D48" s="231"/>
      <c r="E48" s="357" t="s">
        <v>891</v>
      </c>
      <c r="F48" s="357"/>
      <c r="G48" s="357"/>
      <c r="H48" s="357"/>
      <c r="I48" s="357"/>
      <c r="J48" s="357"/>
      <c r="K48" s="227"/>
    </row>
    <row r="49" spans="2:11" s="1" customFormat="1" ht="15" customHeight="1">
      <c r="B49" s="230"/>
      <c r="C49" s="231"/>
      <c r="D49" s="231"/>
      <c r="E49" s="357" t="s">
        <v>892</v>
      </c>
      <c r="F49" s="357"/>
      <c r="G49" s="357"/>
      <c r="H49" s="357"/>
      <c r="I49" s="357"/>
      <c r="J49" s="357"/>
      <c r="K49" s="227"/>
    </row>
    <row r="50" spans="2:11" s="1" customFormat="1" ht="15" customHeight="1">
      <c r="B50" s="230"/>
      <c r="C50" s="231"/>
      <c r="D50" s="231"/>
      <c r="E50" s="357" t="s">
        <v>893</v>
      </c>
      <c r="F50" s="357"/>
      <c r="G50" s="357"/>
      <c r="H50" s="357"/>
      <c r="I50" s="357"/>
      <c r="J50" s="357"/>
      <c r="K50" s="227"/>
    </row>
    <row r="51" spans="2:11" s="1" customFormat="1" ht="15" customHeight="1">
      <c r="B51" s="230"/>
      <c r="C51" s="231"/>
      <c r="D51" s="357" t="s">
        <v>894</v>
      </c>
      <c r="E51" s="357"/>
      <c r="F51" s="357"/>
      <c r="G51" s="357"/>
      <c r="H51" s="357"/>
      <c r="I51" s="357"/>
      <c r="J51" s="357"/>
      <c r="K51" s="227"/>
    </row>
    <row r="52" spans="2:11" s="1" customFormat="1" ht="25.5" customHeight="1">
      <c r="B52" s="226"/>
      <c r="C52" s="358" t="s">
        <v>895</v>
      </c>
      <c r="D52" s="358"/>
      <c r="E52" s="358"/>
      <c r="F52" s="358"/>
      <c r="G52" s="358"/>
      <c r="H52" s="358"/>
      <c r="I52" s="358"/>
      <c r="J52" s="358"/>
      <c r="K52" s="227"/>
    </row>
    <row r="53" spans="2:11" s="1" customFormat="1" ht="5.25" customHeight="1">
      <c r="B53" s="226"/>
      <c r="C53" s="228"/>
      <c r="D53" s="228"/>
      <c r="E53" s="228"/>
      <c r="F53" s="228"/>
      <c r="G53" s="228"/>
      <c r="H53" s="228"/>
      <c r="I53" s="228"/>
      <c r="J53" s="228"/>
      <c r="K53" s="227"/>
    </row>
    <row r="54" spans="2:11" s="1" customFormat="1" ht="15" customHeight="1">
      <c r="B54" s="226"/>
      <c r="C54" s="357" t="s">
        <v>896</v>
      </c>
      <c r="D54" s="357"/>
      <c r="E54" s="357"/>
      <c r="F54" s="357"/>
      <c r="G54" s="357"/>
      <c r="H54" s="357"/>
      <c r="I54" s="357"/>
      <c r="J54" s="357"/>
      <c r="K54" s="227"/>
    </row>
    <row r="55" spans="2:11" s="1" customFormat="1" ht="15" customHeight="1">
      <c r="B55" s="226"/>
      <c r="C55" s="357" t="s">
        <v>897</v>
      </c>
      <c r="D55" s="357"/>
      <c r="E55" s="357"/>
      <c r="F55" s="357"/>
      <c r="G55" s="357"/>
      <c r="H55" s="357"/>
      <c r="I55" s="357"/>
      <c r="J55" s="357"/>
      <c r="K55" s="227"/>
    </row>
    <row r="56" spans="2:11" s="1" customFormat="1" ht="12.75" customHeight="1">
      <c r="B56" s="226"/>
      <c r="C56" s="229"/>
      <c r="D56" s="229"/>
      <c r="E56" s="229"/>
      <c r="F56" s="229"/>
      <c r="G56" s="229"/>
      <c r="H56" s="229"/>
      <c r="I56" s="229"/>
      <c r="J56" s="229"/>
      <c r="K56" s="227"/>
    </row>
    <row r="57" spans="2:11" s="1" customFormat="1" ht="15" customHeight="1">
      <c r="B57" s="226"/>
      <c r="C57" s="357" t="s">
        <v>898</v>
      </c>
      <c r="D57" s="357"/>
      <c r="E57" s="357"/>
      <c r="F57" s="357"/>
      <c r="G57" s="357"/>
      <c r="H57" s="357"/>
      <c r="I57" s="357"/>
      <c r="J57" s="357"/>
      <c r="K57" s="227"/>
    </row>
    <row r="58" spans="2:11" s="1" customFormat="1" ht="15" customHeight="1">
      <c r="B58" s="226"/>
      <c r="C58" s="231"/>
      <c r="D58" s="357" t="s">
        <v>899</v>
      </c>
      <c r="E58" s="357"/>
      <c r="F58" s="357"/>
      <c r="G58" s="357"/>
      <c r="H58" s="357"/>
      <c r="I58" s="357"/>
      <c r="J58" s="357"/>
      <c r="K58" s="227"/>
    </row>
    <row r="59" spans="2:11" s="1" customFormat="1" ht="15" customHeight="1">
      <c r="B59" s="226"/>
      <c r="C59" s="231"/>
      <c r="D59" s="357" t="s">
        <v>900</v>
      </c>
      <c r="E59" s="357"/>
      <c r="F59" s="357"/>
      <c r="G59" s="357"/>
      <c r="H59" s="357"/>
      <c r="I59" s="357"/>
      <c r="J59" s="357"/>
      <c r="K59" s="227"/>
    </row>
    <row r="60" spans="2:11" s="1" customFormat="1" ht="15" customHeight="1">
      <c r="B60" s="226"/>
      <c r="C60" s="231"/>
      <c r="D60" s="357" t="s">
        <v>901</v>
      </c>
      <c r="E60" s="357"/>
      <c r="F60" s="357"/>
      <c r="G60" s="357"/>
      <c r="H60" s="357"/>
      <c r="I60" s="357"/>
      <c r="J60" s="357"/>
      <c r="K60" s="227"/>
    </row>
    <row r="61" spans="2:11" s="1" customFormat="1" ht="15" customHeight="1">
      <c r="B61" s="226"/>
      <c r="C61" s="231"/>
      <c r="D61" s="357" t="s">
        <v>902</v>
      </c>
      <c r="E61" s="357"/>
      <c r="F61" s="357"/>
      <c r="G61" s="357"/>
      <c r="H61" s="357"/>
      <c r="I61" s="357"/>
      <c r="J61" s="357"/>
      <c r="K61" s="227"/>
    </row>
    <row r="62" spans="2:11" s="1" customFormat="1" ht="15" customHeight="1">
      <c r="B62" s="226"/>
      <c r="C62" s="231"/>
      <c r="D62" s="360" t="s">
        <v>903</v>
      </c>
      <c r="E62" s="360"/>
      <c r="F62" s="360"/>
      <c r="G62" s="360"/>
      <c r="H62" s="360"/>
      <c r="I62" s="360"/>
      <c r="J62" s="360"/>
      <c r="K62" s="227"/>
    </row>
    <row r="63" spans="2:11" s="1" customFormat="1" ht="15" customHeight="1">
      <c r="B63" s="226"/>
      <c r="C63" s="231"/>
      <c r="D63" s="357" t="s">
        <v>904</v>
      </c>
      <c r="E63" s="357"/>
      <c r="F63" s="357"/>
      <c r="G63" s="357"/>
      <c r="H63" s="357"/>
      <c r="I63" s="357"/>
      <c r="J63" s="357"/>
      <c r="K63" s="227"/>
    </row>
    <row r="64" spans="2:11" s="1" customFormat="1" ht="12.75" customHeight="1">
      <c r="B64" s="226"/>
      <c r="C64" s="231"/>
      <c r="D64" s="231"/>
      <c r="E64" s="234"/>
      <c r="F64" s="231"/>
      <c r="G64" s="231"/>
      <c r="H64" s="231"/>
      <c r="I64" s="231"/>
      <c r="J64" s="231"/>
      <c r="K64" s="227"/>
    </row>
    <row r="65" spans="2:11" s="1" customFormat="1" ht="15" customHeight="1">
      <c r="B65" s="226"/>
      <c r="C65" s="231"/>
      <c r="D65" s="357" t="s">
        <v>905</v>
      </c>
      <c r="E65" s="357"/>
      <c r="F65" s="357"/>
      <c r="G65" s="357"/>
      <c r="H65" s="357"/>
      <c r="I65" s="357"/>
      <c r="J65" s="357"/>
      <c r="K65" s="227"/>
    </row>
    <row r="66" spans="2:11" s="1" customFormat="1" ht="15" customHeight="1">
      <c r="B66" s="226"/>
      <c r="C66" s="231"/>
      <c r="D66" s="360" t="s">
        <v>906</v>
      </c>
      <c r="E66" s="360"/>
      <c r="F66" s="360"/>
      <c r="G66" s="360"/>
      <c r="H66" s="360"/>
      <c r="I66" s="360"/>
      <c r="J66" s="360"/>
      <c r="K66" s="227"/>
    </row>
    <row r="67" spans="2:11" s="1" customFormat="1" ht="15" customHeight="1">
      <c r="B67" s="226"/>
      <c r="C67" s="231"/>
      <c r="D67" s="357" t="s">
        <v>907</v>
      </c>
      <c r="E67" s="357"/>
      <c r="F67" s="357"/>
      <c r="G67" s="357"/>
      <c r="H67" s="357"/>
      <c r="I67" s="357"/>
      <c r="J67" s="357"/>
      <c r="K67" s="227"/>
    </row>
    <row r="68" spans="2:11" s="1" customFormat="1" ht="15" customHeight="1">
      <c r="B68" s="226"/>
      <c r="C68" s="231"/>
      <c r="D68" s="357" t="s">
        <v>908</v>
      </c>
      <c r="E68" s="357"/>
      <c r="F68" s="357"/>
      <c r="G68" s="357"/>
      <c r="H68" s="357"/>
      <c r="I68" s="357"/>
      <c r="J68" s="357"/>
      <c r="K68" s="227"/>
    </row>
    <row r="69" spans="2:11" s="1" customFormat="1" ht="15" customHeight="1">
      <c r="B69" s="226"/>
      <c r="C69" s="231"/>
      <c r="D69" s="357" t="s">
        <v>909</v>
      </c>
      <c r="E69" s="357"/>
      <c r="F69" s="357"/>
      <c r="G69" s="357"/>
      <c r="H69" s="357"/>
      <c r="I69" s="357"/>
      <c r="J69" s="357"/>
      <c r="K69" s="227"/>
    </row>
    <row r="70" spans="2:11" s="1" customFormat="1" ht="15" customHeight="1">
      <c r="B70" s="226"/>
      <c r="C70" s="231"/>
      <c r="D70" s="357" t="s">
        <v>910</v>
      </c>
      <c r="E70" s="357"/>
      <c r="F70" s="357"/>
      <c r="G70" s="357"/>
      <c r="H70" s="357"/>
      <c r="I70" s="357"/>
      <c r="J70" s="357"/>
      <c r="K70" s="227"/>
    </row>
    <row r="71" spans="2:11" s="1" customFormat="1" ht="12.75" customHeight="1">
      <c r="B71" s="235"/>
      <c r="C71" s="236"/>
      <c r="D71" s="236"/>
      <c r="E71" s="236"/>
      <c r="F71" s="236"/>
      <c r="G71" s="236"/>
      <c r="H71" s="236"/>
      <c r="I71" s="236"/>
      <c r="J71" s="236"/>
      <c r="K71" s="237"/>
    </row>
    <row r="72" spans="2:11" s="1" customFormat="1" ht="18.75" customHeight="1">
      <c r="B72" s="238"/>
      <c r="C72" s="238"/>
      <c r="D72" s="238"/>
      <c r="E72" s="238"/>
      <c r="F72" s="238"/>
      <c r="G72" s="238"/>
      <c r="H72" s="238"/>
      <c r="I72" s="238"/>
      <c r="J72" s="238"/>
      <c r="K72" s="239"/>
    </row>
    <row r="73" spans="2:11" s="1" customFormat="1" ht="18.75" customHeight="1">
      <c r="B73" s="239"/>
      <c r="C73" s="239"/>
      <c r="D73" s="239"/>
      <c r="E73" s="239"/>
      <c r="F73" s="239"/>
      <c r="G73" s="239"/>
      <c r="H73" s="239"/>
      <c r="I73" s="239"/>
      <c r="J73" s="239"/>
      <c r="K73" s="239"/>
    </row>
    <row r="74" spans="2:11" s="1" customFormat="1" ht="7.5" customHeight="1">
      <c r="B74" s="240"/>
      <c r="C74" s="241"/>
      <c r="D74" s="241"/>
      <c r="E74" s="241"/>
      <c r="F74" s="241"/>
      <c r="G74" s="241"/>
      <c r="H74" s="241"/>
      <c r="I74" s="241"/>
      <c r="J74" s="241"/>
      <c r="K74" s="242"/>
    </row>
    <row r="75" spans="2:11" s="1" customFormat="1" ht="45" customHeight="1">
      <c r="B75" s="243"/>
      <c r="C75" s="361" t="s">
        <v>911</v>
      </c>
      <c r="D75" s="361"/>
      <c r="E75" s="361"/>
      <c r="F75" s="361"/>
      <c r="G75" s="361"/>
      <c r="H75" s="361"/>
      <c r="I75" s="361"/>
      <c r="J75" s="361"/>
      <c r="K75" s="244"/>
    </row>
    <row r="76" spans="2:11" s="1" customFormat="1" ht="17.25" customHeight="1">
      <c r="B76" s="243"/>
      <c r="C76" s="245" t="s">
        <v>912</v>
      </c>
      <c r="D76" s="245"/>
      <c r="E76" s="245"/>
      <c r="F76" s="245" t="s">
        <v>913</v>
      </c>
      <c r="G76" s="246"/>
      <c r="H76" s="245" t="s">
        <v>58</v>
      </c>
      <c r="I76" s="245" t="s">
        <v>61</v>
      </c>
      <c r="J76" s="245" t="s">
        <v>914</v>
      </c>
      <c r="K76" s="244"/>
    </row>
    <row r="77" spans="2:11" s="1" customFormat="1" ht="17.25" customHeight="1">
      <c r="B77" s="243"/>
      <c r="C77" s="247" t="s">
        <v>915</v>
      </c>
      <c r="D77" s="247"/>
      <c r="E77" s="247"/>
      <c r="F77" s="248" t="s">
        <v>916</v>
      </c>
      <c r="G77" s="249"/>
      <c r="H77" s="247"/>
      <c r="I77" s="247"/>
      <c r="J77" s="247" t="s">
        <v>917</v>
      </c>
      <c r="K77" s="244"/>
    </row>
    <row r="78" spans="2:11" s="1" customFormat="1" ht="5.25" customHeight="1">
      <c r="B78" s="243"/>
      <c r="C78" s="250"/>
      <c r="D78" s="250"/>
      <c r="E78" s="250"/>
      <c r="F78" s="250"/>
      <c r="G78" s="251"/>
      <c r="H78" s="250"/>
      <c r="I78" s="250"/>
      <c r="J78" s="250"/>
      <c r="K78" s="244"/>
    </row>
    <row r="79" spans="2:11" s="1" customFormat="1" ht="15" customHeight="1">
      <c r="B79" s="243"/>
      <c r="C79" s="232" t="s">
        <v>57</v>
      </c>
      <c r="D79" s="252"/>
      <c r="E79" s="252"/>
      <c r="F79" s="253" t="s">
        <v>918</v>
      </c>
      <c r="G79" s="254"/>
      <c r="H79" s="232" t="s">
        <v>919</v>
      </c>
      <c r="I79" s="232" t="s">
        <v>920</v>
      </c>
      <c r="J79" s="232">
        <v>20</v>
      </c>
      <c r="K79" s="244"/>
    </row>
    <row r="80" spans="2:11" s="1" customFormat="1" ht="15" customHeight="1">
      <c r="B80" s="243"/>
      <c r="C80" s="232" t="s">
        <v>921</v>
      </c>
      <c r="D80" s="232"/>
      <c r="E80" s="232"/>
      <c r="F80" s="253" t="s">
        <v>918</v>
      </c>
      <c r="G80" s="254"/>
      <c r="H80" s="232" t="s">
        <v>922</v>
      </c>
      <c r="I80" s="232" t="s">
        <v>920</v>
      </c>
      <c r="J80" s="232">
        <v>120</v>
      </c>
      <c r="K80" s="244"/>
    </row>
    <row r="81" spans="2:11" s="1" customFormat="1" ht="15" customHeight="1">
      <c r="B81" s="255"/>
      <c r="C81" s="232" t="s">
        <v>923</v>
      </c>
      <c r="D81" s="232"/>
      <c r="E81" s="232"/>
      <c r="F81" s="253" t="s">
        <v>924</v>
      </c>
      <c r="G81" s="254"/>
      <c r="H81" s="232" t="s">
        <v>925</v>
      </c>
      <c r="I81" s="232" t="s">
        <v>920</v>
      </c>
      <c r="J81" s="232">
        <v>50</v>
      </c>
      <c r="K81" s="244"/>
    </row>
    <row r="82" spans="2:11" s="1" customFormat="1" ht="15" customHeight="1">
      <c r="B82" s="255"/>
      <c r="C82" s="232" t="s">
        <v>926</v>
      </c>
      <c r="D82" s="232"/>
      <c r="E82" s="232"/>
      <c r="F82" s="253" t="s">
        <v>918</v>
      </c>
      <c r="G82" s="254"/>
      <c r="H82" s="232" t="s">
        <v>927</v>
      </c>
      <c r="I82" s="232" t="s">
        <v>928</v>
      </c>
      <c r="J82" s="232"/>
      <c r="K82" s="244"/>
    </row>
    <row r="83" spans="2:11" s="1" customFormat="1" ht="15" customHeight="1">
      <c r="B83" s="255"/>
      <c r="C83" s="256" t="s">
        <v>929</v>
      </c>
      <c r="D83" s="256"/>
      <c r="E83" s="256"/>
      <c r="F83" s="257" t="s">
        <v>924</v>
      </c>
      <c r="G83" s="256"/>
      <c r="H83" s="256" t="s">
        <v>930</v>
      </c>
      <c r="I83" s="256" t="s">
        <v>920</v>
      </c>
      <c r="J83" s="256">
        <v>15</v>
      </c>
      <c r="K83" s="244"/>
    </row>
    <row r="84" spans="2:11" s="1" customFormat="1" ht="15" customHeight="1">
      <c r="B84" s="255"/>
      <c r="C84" s="256" t="s">
        <v>931</v>
      </c>
      <c r="D84" s="256"/>
      <c r="E84" s="256"/>
      <c r="F84" s="257" t="s">
        <v>924</v>
      </c>
      <c r="G84" s="256"/>
      <c r="H84" s="256" t="s">
        <v>932</v>
      </c>
      <c r="I84" s="256" t="s">
        <v>920</v>
      </c>
      <c r="J84" s="256">
        <v>15</v>
      </c>
      <c r="K84" s="244"/>
    </row>
    <row r="85" spans="2:11" s="1" customFormat="1" ht="15" customHeight="1">
      <c r="B85" s="255"/>
      <c r="C85" s="256" t="s">
        <v>933</v>
      </c>
      <c r="D85" s="256"/>
      <c r="E85" s="256"/>
      <c r="F85" s="257" t="s">
        <v>924</v>
      </c>
      <c r="G85" s="256"/>
      <c r="H85" s="256" t="s">
        <v>934</v>
      </c>
      <c r="I85" s="256" t="s">
        <v>920</v>
      </c>
      <c r="J85" s="256">
        <v>20</v>
      </c>
      <c r="K85" s="244"/>
    </row>
    <row r="86" spans="2:11" s="1" customFormat="1" ht="15" customHeight="1">
      <c r="B86" s="255"/>
      <c r="C86" s="256" t="s">
        <v>935</v>
      </c>
      <c r="D86" s="256"/>
      <c r="E86" s="256"/>
      <c r="F86" s="257" t="s">
        <v>924</v>
      </c>
      <c r="G86" s="256"/>
      <c r="H86" s="256" t="s">
        <v>936</v>
      </c>
      <c r="I86" s="256" t="s">
        <v>920</v>
      </c>
      <c r="J86" s="256">
        <v>20</v>
      </c>
      <c r="K86" s="244"/>
    </row>
    <row r="87" spans="2:11" s="1" customFormat="1" ht="15" customHeight="1">
      <c r="B87" s="255"/>
      <c r="C87" s="232" t="s">
        <v>937</v>
      </c>
      <c r="D87" s="232"/>
      <c r="E87" s="232"/>
      <c r="F87" s="253" t="s">
        <v>924</v>
      </c>
      <c r="G87" s="254"/>
      <c r="H87" s="232" t="s">
        <v>938</v>
      </c>
      <c r="I87" s="232" t="s">
        <v>920</v>
      </c>
      <c r="J87" s="232">
        <v>50</v>
      </c>
      <c r="K87" s="244"/>
    </row>
    <row r="88" spans="2:11" s="1" customFormat="1" ht="15" customHeight="1">
      <c r="B88" s="255"/>
      <c r="C88" s="232" t="s">
        <v>939</v>
      </c>
      <c r="D88" s="232"/>
      <c r="E88" s="232"/>
      <c r="F88" s="253" t="s">
        <v>924</v>
      </c>
      <c r="G88" s="254"/>
      <c r="H88" s="232" t="s">
        <v>940</v>
      </c>
      <c r="I88" s="232" t="s">
        <v>920</v>
      </c>
      <c r="J88" s="232">
        <v>20</v>
      </c>
      <c r="K88" s="244"/>
    </row>
    <row r="89" spans="2:11" s="1" customFormat="1" ht="15" customHeight="1">
      <c r="B89" s="255"/>
      <c r="C89" s="232" t="s">
        <v>941</v>
      </c>
      <c r="D89" s="232"/>
      <c r="E89" s="232"/>
      <c r="F89" s="253" t="s">
        <v>924</v>
      </c>
      <c r="G89" s="254"/>
      <c r="H89" s="232" t="s">
        <v>942</v>
      </c>
      <c r="I89" s="232" t="s">
        <v>920</v>
      </c>
      <c r="J89" s="232">
        <v>20</v>
      </c>
      <c r="K89" s="244"/>
    </row>
    <row r="90" spans="2:11" s="1" customFormat="1" ht="15" customHeight="1">
      <c r="B90" s="255"/>
      <c r="C90" s="232" t="s">
        <v>943</v>
      </c>
      <c r="D90" s="232"/>
      <c r="E90" s="232"/>
      <c r="F90" s="253" t="s">
        <v>924</v>
      </c>
      <c r="G90" s="254"/>
      <c r="H90" s="232" t="s">
        <v>944</v>
      </c>
      <c r="I90" s="232" t="s">
        <v>920</v>
      </c>
      <c r="J90" s="232">
        <v>50</v>
      </c>
      <c r="K90" s="244"/>
    </row>
    <row r="91" spans="2:11" s="1" customFormat="1" ht="15" customHeight="1">
      <c r="B91" s="255"/>
      <c r="C91" s="232" t="s">
        <v>945</v>
      </c>
      <c r="D91" s="232"/>
      <c r="E91" s="232"/>
      <c r="F91" s="253" t="s">
        <v>924</v>
      </c>
      <c r="G91" s="254"/>
      <c r="H91" s="232" t="s">
        <v>945</v>
      </c>
      <c r="I91" s="232" t="s">
        <v>920</v>
      </c>
      <c r="J91" s="232">
        <v>50</v>
      </c>
      <c r="K91" s="244"/>
    </row>
    <row r="92" spans="2:11" s="1" customFormat="1" ht="15" customHeight="1">
      <c r="B92" s="255"/>
      <c r="C92" s="232" t="s">
        <v>946</v>
      </c>
      <c r="D92" s="232"/>
      <c r="E92" s="232"/>
      <c r="F92" s="253" t="s">
        <v>924</v>
      </c>
      <c r="G92" s="254"/>
      <c r="H92" s="232" t="s">
        <v>947</v>
      </c>
      <c r="I92" s="232" t="s">
        <v>920</v>
      </c>
      <c r="J92" s="232">
        <v>255</v>
      </c>
      <c r="K92" s="244"/>
    </row>
    <row r="93" spans="2:11" s="1" customFormat="1" ht="15" customHeight="1">
      <c r="B93" s="255"/>
      <c r="C93" s="232" t="s">
        <v>948</v>
      </c>
      <c r="D93" s="232"/>
      <c r="E93" s="232"/>
      <c r="F93" s="253" t="s">
        <v>918</v>
      </c>
      <c r="G93" s="254"/>
      <c r="H93" s="232" t="s">
        <v>949</v>
      </c>
      <c r="I93" s="232" t="s">
        <v>950</v>
      </c>
      <c r="J93" s="232"/>
      <c r="K93" s="244"/>
    </row>
    <row r="94" spans="2:11" s="1" customFormat="1" ht="15" customHeight="1">
      <c r="B94" s="255"/>
      <c r="C94" s="232" t="s">
        <v>951</v>
      </c>
      <c r="D94" s="232"/>
      <c r="E94" s="232"/>
      <c r="F94" s="253" t="s">
        <v>918</v>
      </c>
      <c r="G94" s="254"/>
      <c r="H94" s="232" t="s">
        <v>952</v>
      </c>
      <c r="I94" s="232" t="s">
        <v>953</v>
      </c>
      <c r="J94" s="232"/>
      <c r="K94" s="244"/>
    </row>
    <row r="95" spans="2:11" s="1" customFormat="1" ht="15" customHeight="1">
      <c r="B95" s="255"/>
      <c r="C95" s="232" t="s">
        <v>954</v>
      </c>
      <c r="D95" s="232"/>
      <c r="E95" s="232"/>
      <c r="F95" s="253" t="s">
        <v>918</v>
      </c>
      <c r="G95" s="254"/>
      <c r="H95" s="232" t="s">
        <v>954</v>
      </c>
      <c r="I95" s="232" t="s">
        <v>953</v>
      </c>
      <c r="J95" s="232"/>
      <c r="K95" s="244"/>
    </row>
    <row r="96" spans="2:11" s="1" customFormat="1" ht="15" customHeight="1">
      <c r="B96" s="255"/>
      <c r="C96" s="232" t="s">
        <v>42</v>
      </c>
      <c r="D96" s="232"/>
      <c r="E96" s="232"/>
      <c r="F96" s="253" t="s">
        <v>918</v>
      </c>
      <c r="G96" s="254"/>
      <c r="H96" s="232" t="s">
        <v>955</v>
      </c>
      <c r="I96" s="232" t="s">
        <v>953</v>
      </c>
      <c r="J96" s="232"/>
      <c r="K96" s="244"/>
    </row>
    <row r="97" spans="2:11" s="1" customFormat="1" ht="15" customHeight="1">
      <c r="B97" s="255"/>
      <c r="C97" s="232" t="s">
        <v>52</v>
      </c>
      <c r="D97" s="232"/>
      <c r="E97" s="232"/>
      <c r="F97" s="253" t="s">
        <v>918</v>
      </c>
      <c r="G97" s="254"/>
      <c r="H97" s="232" t="s">
        <v>956</v>
      </c>
      <c r="I97" s="232" t="s">
        <v>953</v>
      </c>
      <c r="J97" s="232"/>
      <c r="K97" s="244"/>
    </row>
    <row r="98" spans="2:11" s="1" customFormat="1" ht="15" customHeight="1">
      <c r="B98" s="258"/>
      <c r="C98" s="259"/>
      <c r="D98" s="259"/>
      <c r="E98" s="259"/>
      <c r="F98" s="259"/>
      <c r="G98" s="259"/>
      <c r="H98" s="259"/>
      <c r="I98" s="259"/>
      <c r="J98" s="259"/>
      <c r="K98" s="260"/>
    </row>
    <row r="99" spans="2:11" s="1" customFormat="1" ht="18.75" customHeight="1">
      <c r="B99" s="261"/>
      <c r="C99" s="262"/>
      <c r="D99" s="262"/>
      <c r="E99" s="262"/>
      <c r="F99" s="262"/>
      <c r="G99" s="262"/>
      <c r="H99" s="262"/>
      <c r="I99" s="262"/>
      <c r="J99" s="262"/>
      <c r="K99" s="261"/>
    </row>
    <row r="100" spans="2:11" s="1" customFormat="1" ht="18.75" customHeight="1"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</row>
    <row r="101" spans="2:11" s="1" customFormat="1" ht="7.5" customHeight="1">
      <c r="B101" s="240"/>
      <c r="C101" s="241"/>
      <c r="D101" s="241"/>
      <c r="E101" s="241"/>
      <c r="F101" s="241"/>
      <c r="G101" s="241"/>
      <c r="H101" s="241"/>
      <c r="I101" s="241"/>
      <c r="J101" s="241"/>
      <c r="K101" s="242"/>
    </row>
    <row r="102" spans="2:11" s="1" customFormat="1" ht="45" customHeight="1">
      <c r="B102" s="243"/>
      <c r="C102" s="361" t="s">
        <v>957</v>
      </c>
      <c r="D102" s="361"/>
      <c r="E102" s="361"/>
      <c r="F102" s="361"/>
      <c r="G102" s="361"/>
      <c r="H102" s="361"/>
      <c r="I102" s="361"/>
      <c r="J102" s="361"/>
      <c r="K102" s="244"/>
    </row>
    <row r="103" spans="2:11" s="1" customFormat="1" ht="17.25" customHeight="1">
      <c r="B103" s="243"/>
      <c r="C103" s="245" t="s">
        <v>912</v>
      </c>
      <c r="D103" s="245"/>
      <c r="E103" s="245"/>
      <c r="F103" s="245" t="s">
        <v>913</v>
      </c>
      <c r="G103" s="246"/>
      <c r="H103" s="245" t="s">
        <v>58</v>
      </c>
      <c r="I103" s="245" t="s">
        <v>61</v>
      </c>
      <c r="J103" s="245" t="s">
        <v>914</v>
      </c>
      <c r="K103" s="244"/>
    </row>
    <row r="104" spans="2:11" s="1" customFormat="1" ht="17.25" customHeight="1">
      <c r="B104" s="243"/>
      <c r="C104" s="247" t="s">
        <v>915</v>
      </c>
      <c r="D104" s="247"/>
      <c r="E104" s="247"/>
      <c r="F104" s="248" t="s">
        <v>916</v>
      </c>
      <c r="G104" s="249"/>
      <c r="H104" s="247"/>
      <c r="I104" s="247"/>
      <c r="J104" s="247" t="s">
        <v>917</v>
      </c>
      <c r="K104" s="244"/>
    </row>
    <row r="105" spans="2:11" s="1" customFormat="1" ht="5.25" customHeight="1">
      <c r="B105" s="243"/>
      <c r="C105" s="245"/>
      <c r="D105" s="245"/>
      <c r="E105" s="245"/>
      <c r="F105" s="245"/>
      <c r="G105" s="263"/>
      <c r="H105" s="245"/>
      <c r="I105" s="245"/>
      <c r="J105" s="245"/>
      <c r="K105" s="244"/>
    </row>
    <row r="106" spans="2:11" s="1" customFormat="1" ht="15" customHeight="1">
      <c r="B106" s="243"/>
      <c r="C106" s="232" t="s">
        <v>57</v>
      </c>
      <c r="D106" s="252"/>
      <c r="E106" s="252"/>
      <c r="F106" s="253" t="s">
        <v>918</v>
      </c>
      <c r="G106" s="232"/>
      <c r="H106" s="232" t="s">
        <v>958</v>
      </c>
      <c r="I106" s="232" t="s">
        <v>920</v>
      </c>
      <c r="J106" s="232">
        <v>20</v>
      </c>
      <c r="K106" s="244"/>
    </row>
    <row r="107" spans="2:11" s="1" customFormat="1" ht="15" customHeight="1">
      <c r="B107" s="243"/>
      <c r="C107" s="232" t="s">
        <v>921</v>
      </c>
      <c r="D107" s="232"/>
      <c r="E107" s="232"/>
      <c r="F107" s="253" t="s">
        <v>918</v>
      </c>
      <c r="G107" s="232"/>
      <c r="H107" s="232" t="s">
        <v>958</v>
      </c>
      <c r="I107" s="232" t="s">
        <v>920</v>
      </c>
      <c r="J107" s="232">
        <v>120</v>
      </c>
      <c r="K107" s="244"/>
    </row>
    <row r="108" spans="2:11" s="1" customFormat="1" ht="15" customHeight="1">
      <c r="B108" s="255"/>
      <c r="C108" s="232" t="s">
        <v>923</v>
      </c>
      <c r="D108" s="232"/>
      <c r="E108" s="232"/>
      <c r="F108" s="253" t="s">
        <v>924</v>
      </c>
      <c r="G108" s="232"/>
      <c r="H108" s="232" t="s">
        <v>958</v>
      </c>
      <c r="I108" s="232" t="s">
        <v>920</v>
      </c>
      <c r="J108" s="232">
        <v>50</v>
      </c>
      <c r="K108" s="244"/>
    </row>
    <row r="109" spans="2:11" s="1" customFormat="1" ht="15" customHeight="1">
      <c r="B109" s="255"/>
      <c r="C109" s="232" t="s">
        <v>926</v>
      </c>
      <c r="D109" s="232"/>
      <c r="E109" s="232"/>
      <c r="F109" s="253" t="s">
        <v>918</v>
      </c>
      <c r="G109" s="232"/>
      <c r="H109" s="232" t="s">
        <v>958</v>
      </c>
      <c r="I109" s="232" t="s">
        <v>928</v>
      </c>
      <c r="J109" s="232"/>
      <c r="K109" s="244"/>
    </row>
    <row r="110" spans="2:11" s="1" customFormat="1" ht="15" customHeight="1">
      <c r="B110" s="255"/>
      <c r="C110" s="232" t="s">
        <v>937</v>
      </c>
      <c r="D110" s="232"/>
      <c r="E110" s="232"/>
      <c r="F110" s="253" t="s">
        <v>924</v>
      </c>
      <c r="G110" s="232"/>
      <c r="H110" s="232" t="s">
        <v>958</v>
      </c>
      <c r="I110" s="232" t="s">
        <v>920</v>
      </c>
      <c r="J110" s="232">
        <v>50</v>
      </c>
      <c r="K110" s="244"/>
    </row>
    <row r="111" spans="2:11" s="1" customFormat="1" ht="15" customHeight="1">
      <c r="B111" s="255"/>
      <c r="C111" s="232" t="s">
        <v>945</v>
      </c>
      <c r="D111" s="232"/>
      <c r="E111" s="232"/>
      <c r="F111" s="253" t="s">
        <v>924</v>
      </c>
      <c r="G111" s="232"/>
      <c r="H111" s="232" t="s">
        <v>958</v>
      </c>
      <c r="I111" s="232" t="s">
        <v>920</v>
      </c>
      <c r="J111" s="232">
        <v>50</v>
      </c>
      <c r="K111" s="244"/>
    </row>
    <row r="112" spans="2:11" s="1" customFormat="1" ht="15" customHeight="1">
      <c r="B112" s="255"/>
      <c r="C112" s="232" t="s">
        <v>943</v>
      </c>
      <c r="D112" s="232"/>
      <c r="E112" s="232"/>
      <c r="F112" s="253" t="s">
        <v>924</v>
      </c>
      <c r="G112" s="232"/>
      <c r="H112" s="232" t="s">
        <v>958</v>
      </c>
      <c r="I112" s="232" t="s">
        <v>920</v>
      </c>
      <c r="J112" s="232">
        <v>50</v>
      </c>
      <c r="K112" s="244"/>
    </row>
    <row r="113" spans="2:11" s="1" customFormat="1" ht="15" customHeight="1">
      <c r="B113" s="255"/>
      <c r="C113" s="232" t="s">
        <v>57</v>
      </c>
      <c r="D113" s="232"/>
      <c r="E113" s="232"/>
      <c r="F113" s="253" t="s">
        <v>918</v>
      </c>
      <c r="G113" s="232"/>
      <c r="H113" s="232" t="s">
        <v>959</v>
      </c>
      <c r="I113" s="232" t="s">
        <v>920</v>
      </c>
      <c r="J113" s="232">
        <v>20</v>
      </c>
      <c r="K113" s="244"/>
    </row>
    <row r="114" spans="2:11" s="1" customFormat="1" ht="15" customHeight="1">
      <c r="B114" s="255"/>
      <c r="C114" s="232" t="s">
        <v>960</v>
      </c>
      <c r="D114" s="232"/>
      <c r="E114" s="232"/>
      <c r="F114" s="253" t="s">
        <v>918</v>
      </c>
      <c r="G114" s="232"/>
      <c r="H114" s="232" t="s">
        <v>961</v>
      </c>
      <c r="I114" s="232" t="s">
        <v>920</v>
      </c>
      <c r="J114" s="232">
        <v>120</v>
      </c>
      <c r="K114" s="244"/>
    </row>
    <row r="115" spans="2:11" s="1" customFormat="1" ht="15" customHeight="1">
      <c r="B115" s="255"/>
      <c r="C115" s="232" t="s">
        <v>42</v>
      </c>
      <c r="D115" s="232"/>
      <c r="E115" s="232"/>
      <c r="F115" s="253" t="s">
        <v>918</v>
      </c>
      <c r="G115" s="232"/>
      <c r="H115" s="232" t="s">
        <v>962</v>
      </c>
      <c r="I115" s="232" t="s">
        <v>953</v>
      </c>
      <c r="J115" s="232"/>
      <c r="K115" s="244"/>
    </row>
    <row r="116" spans="2:11" s="1" customFormat="1" ht="15" customHeight="1">
      <c r="B116" s="255"/>
      <c r="C116" s="232" t="s">
        <v>52</v>
      </c>
      <c r="D116" s="232"/>
      <c r="E116" s="232"/>
      <c r="F116" s="253" t="s">
        <v>918</v>
      </c>
      <c r="G116" s="232"/>
      <c r="H116" s="232" t="s">
        <v>963</v>
      </c>
      <c r="I116" s="232" t="s">
        <v>953</v>
      </c>
      <c r="J116" s="232"/>
      <c r="K116" s="244"/>
    </row>
    <row r="117" spans="2:11" s="1" customFormat="1" ht="15" customHeight="1">
      <c r="B117" s="255"/>
      <c r="C117" s="232" t="s">
        <v>61</v>
      </c>
      <c r="D117" s="232"/>
      <c r="E117" s="232"/>
      <c r="F117" s="253" t="s">
        <v>918</v>
      </c>
      <c r="G117" s="232"/>
      <c r="H117" s="232" t="s">
        <v>964</v>
      </c>
      <c r="I117" s="232" t="s">
        <v>965</v>
      </c>
      <c r="J117" s="232"/>
      <c r="K117" s="244"/>
    </row>
    <row r="118" spans="2:11" s="1" customFormat="1" ht="15" customHeight="1">
      <c r="B118" s="258"/>
      <c r="C118" s="264"/>
      <c r="D118" s="264"/>
      <c r="E118" s="264"/>
      <c r="F118" s="264"/>
      <c r="G118" s="264"/>
      <c r="H118" s="264"/>
      <c r="I118" s="264"/>
      <c r="J118" s="264"/>
      <c r="K118" s="260"/>
    </row>
    <row r="119" spans="2:11" s="1" customFormat="1" ht="18.75" customHeight="1">
      <c r="B119" s="265"/>
      <c r="C119" s="266"/>
      <c r="D119" s="266"/>
      <c r="E119" s="266"/>
      <c r="F119" s="267"/>
      <c r="G119" s="266"/>
      <c r="H119" s="266"/>
      <c r="I119" s="266"/>
      <c r="J119" s="266"/>
      <c r="K119" s="265"/>
    </row>
    <row r="120" spans="2:11" s="1" customFormat="1" ht="18.75" customHeight="1"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</row>
    <row r="121" spans="2:11" s="1" customFormat="1" ht="7.5" customHeight="1">
      <c r="B121" s="268"/>
      <c r="C121" s="269"/>
      <c r="D121" s="269"/>
      <c r="E121" s="269"/>
      <c r="F121" s="269"/>
      <c r="G121" s="269"/>
      <c r="H121" s="269"/>
      <c r="I121" s="269"/>
      <c r="J121" s="269"/>
      <c r="K121" s="270"/>
    </row>
    <row r="122" spans="2:11" s="1" customFormat="1" ht="45" customHeight="1">
      <c r="B122" s="271"/>
      <c r="C122" s="359" t="s">
        <v>966</v>
      </c>
      <c r="D122" s="359"/>
      <c r="E122" s="359"/>
      <c r="F122" s="359"/>
      <c r="G122" s="359"/>
      <c r="H122" s="359"/>
      <c r="I122" s="359"/>
      <c r="J122" s="359"/>
      <c r="K122" s="272"/>
    </row>
    <row r="123" spans="2:11" s="1" customFormat="1" ht="17.25" customHeight="1">
      <c r="B123" s="273"/>
      <c r="C123" s="245" t="s">
        <v>912</v>
      </c>
      <c r="D123" s="245"/>
      <c r="E123" s="245"/>
      <c r="F123" s="245" t="s">
        <v>913</v>
      </c>
      <c r="G123" s="246"/>
      <c r="H123" s="245" t="s">
        <v>58</v>
      </c>
      <c r="I123" s="245" t="s">
        <v>61</v>
      </c>
      <c r="J123" s="245" t="s">
        <v>914</v>
      </c>
      <c r="K123" s="274"/>
    </row>
    <row r="124" spans="2:11" s="1" customFormat="1" ht="17.25" customHeight="1">
      <c r="B124" s="273"/>
      <c r="C124" s="247" t="s">
        <v>915</v>
      </c>
      <c r="D124" s="247"/>
      <c r="E124" s="247"/>
      <c r="F124" s="248" t="s">
        <v>916</v>
      </c>
      <c r="G124" s="249"/>
      <c r="H124" s="247"/>
      <c r="I124" s="247"/>
      <c r="J124" s="247" t="s">
        <v>917</v>
      </c>
      <c r="K124" s="274"/>
    </row>
    <row r="125" spans="2:11" s="1" customFormat="1" ht="5.25" customHeight="1">
      <c r="B125" s="275"/>
      <c r="C125" s="250"/>
      <c r="D125" s="250"/>
      <c r="E125" s="250"/>
      <c r="F125" s="250"/>
      <c r="G125" s="276"/>
      <c r="H125" s="250"/>
      <c r="I125" s="250"/>
      <c r="J125" s="250"/>
      <c r="K125" s="277"/>
    </row>
    <row r="126" spans="2:11" s="1" customFormat="1" ht="15" customHeight="1">
      <c r="B126" s="275"/>
      <c r="C126" s="232" t="s">
        <v>921</v>
      </c>
      <c r="D126" s="252"/>
      <c r="E126" s="252"/>
      <c r="F126" s="253" t="s">
        <v>918</v>
      </c>
      <c r="G126" s="232"/>
      <c r="H126" s="232" t="s">
        <v>958</v>
      </c>
      <c r="I126" s="232" t="s">
        <v>920</v>
      </c>
      <c r="J126" s="232">
        <v>120</v>
      </c>
      <c r="K126" s="278"/>
    </row>
    <row r="127" spans="2:11" s="1" customFormat="1" ht="15" customHeight="1">
      <c r="B127" s="275"/>
      <c r="C127" s="232" t="s">
        <v>967</v>
      </c>
      <c r="D127" s="232"/>
      <c r="E127" s="232"/>
      <c r="F127" s="253" t="s">
        <v>918</v>
      </c>
      <c r="G127" s="232"/>
      <c r="H127" s="232" t="s">
        <v>968</v>
      </c>
      <c r="I127" s="232" t="s">
        <v>920</v>
      </c>
      <c r="J127" s="232" t="s">
        <v>969</v>
      </c>
      <c r="K127" s="278"/>
    </row>
    <row r="128" spans="2:11" s="1" customFormat="1" ht="15" customHeight="1">
      <c r="B128" s="275"/>
      <c r="C128" s="232" t="s">
        <v>866</v>
      </c>
      <c r="D128" s="232"/>
      <c r="E128" s="232"/>
      <c r="F128" s="253" t="s">
        <v>918</v>
      </c>
      <c r="G128" s="232"/>
      <c r="H128" s="232" t="s">
        <v>970</v>
      </c>
      <c r="I128" s="232" t="s">
        <v>920</v>
      </c>
      <c r="J128" s="232" t="s">
        <v>969</v>
      </c>
      <c r="K128" s="278"/>
    </row>
    <row r="129" spans="2:11" s="1" customFormat="1" ht="15" customHeight="1">
      <c r="B129" s="275"/>
      <c r="C129" s="232" t="s">
        <v>929</v>
      </c>
      <c r="D129" s="232"/>
      <c r="E129" s="232"/>
      <c r="F129" s="253" t="s">
        <v>924</v>
      </c>
      <c r="G129" s="232"/>
      <c r="H129" s="232" t="s">
        <v>930</v>
      </c>
      <c r="I129" s="232" t="s">
        <v>920</v>
      </c>
      <c r="J129" s="232">
        <v>15</v>
      </c>
      <c r="K129" s="278"/>
    </row>
    <row r="130" spans="2:11" s="1" customFormat="1" ht="15" customHeight="1">
      <c r="B130" s="275"/>
      <c r="C130" s="256" t="s">
        <v>931</v>
      </c>
      <c r="D130" s="256"/>
      <c r="E130" s="256"/>
      <c r="F130" s="257" t="s">
        <v>924</v>
      </c>
      <c r="G130" s="256"/>
      <c r="H130" s="256" t="s">
        <v>932</v>
      </c>
      <c r="I130" s="256" t="s">
        <v>920</v>
      </c>
      <c r="J130" s="256">
        <v>15</v>
      </c>
      <c r="K130" s="278"/>
    </row>
    <row r="131" spans="2:11" s="1" customFormat="1" ht="15" customHeight="1">
      <c r="B131" s="275"/>
      <c r="C131" s="256" t="s">
        <v>933</v>
      </c>
      <c r="D131" s="256"/>
      <c r="E131" s="256"/>
      <c r="F131" s="257" t="s">
        <v>924</v>
      </c>
      <c r="G131" s="256"/>
      <c r="H131" s="256" t="s">
        <v>934</v>
      </c>
      <c r="I131" s="256" t="s">
        <v>920</v>
      </c>
      <c r="J131" s="256">
        <v>20</v>
      </c>
      <c r="K131" s="278"/>
    </row>
    <row r="132" spans="2:11" s="1" customFormat="1" ht="15" customHeight="1">
      <c r="B132" s="275"/>
      <c r="C132" s="256" t="s">
        <v>935</v>
      </c>
      <c r="D132" s="256"/>
      <c r="E132" s="256"/>
      <c r="F132" s="257" t="s">
        <v>924</v>
      </c>
      <c r="G132" s="256"/>
      <c r="H132" s="256" t="s">
        <v>936</v>
      </c>
      <c r="I132" s="256" t="s">
        <v>920</v>
      </c>
      <c r="J132" s="256">
        <v>20</v>
      </c>
      <c r="K132" s="278"/>
    </row>
    <row r="133" spans="2:11" s="1" customFormat="1" ht="15" customHeight="1">
      <c r="B133" s="275"/>
      <c r="C133" s="232" t="s">
        <v>923</v>
      </c>
      <c r="D133" s="232"/>
      <c r="E133" s="232"/>
      <c r="F133" s="253" t="s">
        <v>924</v>
      </c>
      <c r="G133" s="232"/>
      <c r="H133" s="232" t="s">
        <v>958</v>
      </c>
      <c r="I133" s="232" t="s">
        <v>920</v>
      </c>
      <c r="J133" s="232">
        <v>50</v>
      </c>
      <c r="K133" s="278"/>
    </row>
    <row r="134" spans="2:11" s="1" customFormat="1" ht="15" customHeight="1">
      <c r="B134" s="275"/>
      <c r="C134" s="232" t="s">
        <v>937</v>
      </c>
      <c r="D134" s="232"/>
      <c r="E134" s="232"/>
      <c r="F134" s="253" t="s">
        <v>924</v>
      </c>
      <c r="G134" s="232"/>
      <c r="H134" s="232" t="s">
        <v>958</v>
      </c>
      <c r="I134" s="232" t="s">
        <v>920</v>
      </c>
      <c r="J134" s="232">
        <v>50</v>
      </c>
      <c r="K134" s="278"/>
    </row>
    <row r="135" spans="2:11" s="1" customFormat="1" ht="15" customHeight="1">
      <c r="B135" s="275"/>
      <c r="C135" s="232" t="s">
        <v>943</v>
      </c>
      <c r="D135" s="232"/>
      <c r="E135" s="232"/>
      <c r="F135" s="253" t="s">
        <v>924</v>
      </c>
      <c r="G135" s="232"/>
      <c r="H135" s="232" t="s">
        <v>958</v>
      </c>
      <c r="I135" s="232" t="s">
        <v>920</v>
      </c>
      <c r="J135" s="232">
        <v>50</v>
      </c>
      <c r="K135" s="278"/>
    </row>
    <row r="136" spans="2:11" s="1" customFormat="1" ht="15" customHeight="1">
      <c r="B136" s="275"/>
      <c r="C136" s="232" t="s">
        <v>945</v>
      </c>
      <c r="D136" s="232"/>
      <c r="E136" s="232"/>
      <c r="F136" s="253" t="s">
        <v>924</v>
      </c>
      <c r="G136" s="232"/>
      <c r="H136" s="232" t="s">
        <v>958</v>
      </c>
      <c r="I136" s="232" t="s">
        <v>920</v>
      </c>
      <c r="J136" s="232">
        <v>50</v>
      </c>
      <c r="K136" s="278"/>
    </row>
    <row r="137" spans="2:11" s="1" customFormat="1" ht="15" customHeight="1">
      <c r="B137" s="275"/>
      <c r="C137" s="232" t="s">
        <v>946</v>
      </c>
      <c r="D137" s="232"/>
      <c r="E137" s="232"/>
      <c r="F137" s="253" t="s">
        <v>924</v>
      </c>
      <c r="G137" s="232"/>
      <c r="H137" s="232" t="s">
        <v>971</v>
      </c>
      <c r="I137" s="232" t="s">
        <v>920</v>
      </c>
      <c r="J137" s="232">
        <v>255</v>
      </c>
      <c r="K137" s="278"/>
    </row>
    <row r="138" spans="2:11" s="1" customFormat="1" ht="15" customHeight="1">
      <c r="B138" s="275"/>
      <c r="C138" s="232" t="s">
        <v>948</v>
      </c>
      <c r="D138" s="232"/>
      <c r="E138" s="232"/>
      <c r="F138" s="253" t="s">
        <v>918</v>
      </c>
      <c r="G138" s="232"/>
      <c r="H138" s="232" t="s">
        <v>972</v>
      </c>
      <c r="I138" s="232" t="s">
        <v>950</v>
      </c>
      <c r="J138" s="232"/>
      <c r="K138" s="278"/>
    </row>
    <row r="139" spans="2:11" s="1" customFormat="1" ht="15" customHeight="1">
      <c r="B139" s="275"/>
      <c r="C139" s="232" t="s">
        <v>951</v>
      </c>
      <c r="D139" s="232"/>
      <c r="E139" s="232"/>
      <c r="F139" s="253" t="s">
        <v>918</v>
      </c>
      <c r="G139" s="232"/>
      <c r="H139" s="232" t="s">
        <v>973</v>
      </c>
      <c r="I139" s="232" t="s">
        <v>953</v>
      </c>
      <c r="J139" s="232"/>
      <c r="K139" s="278"/>
    </row>
    <row r="140" spans="2:11" s="1" customFormat="1" ht="15" customHeight="1">
      <c r="B140" s="275"/>
      <c r="C140" s="232" t="s">
        <v>954</v>
      </c>
      <c r="D140" s="232"/>
      <c r="E140" s="232"/>
      <c r="F140" s="253" t="s">
        <v>918</v>
      </c>
      <c r="G140" s="232"/>
      <c r="H140" s="232" t="s">
        <v>954</v>
      </c>
      <c r="I140" s="232" t="s">
        <v>953</v>
      </c>
      <c r="J140" s="232"/>
      <c r="K140" s="278"/>
    </row>
    <row r="141" spans="2:11" s="1" customFormat="1" ht="15" customHeight="1">
      <c r="B141" s="275"/>
      <c r="C141" s="232" t="s">
        <v>42</v>
      </c>
      <c r="D141" s="232"/>
      <c r="E141" s="232"/>
      <c r="F141" s="253" t="s">
        <v>918</v>
      </c>
      <c r="G141" s="232"/>
      <c r="H141" s="232" t="s">
        <v>974</v>
      </c>
      <c r="I141" s="232" t="s">
        <v>953</v>
      </c>
      <c r="J141" s="232"/>
      <c r="K141" s="278"/>
    </row>
    <row r="142" spans="2:11" s="1" customFormat="1" ht="15" customHeight="1">
      <c r="B142" s="275"/>
      <c r="C142" s="232" t="s">
        <v>975</v>
      </c>
      <c r="D142" s="232"/>
      <c r="E142" s="232"/>
      <c r="F142" s="253" t="s">
        <v>918</v>
      </c>
      <c r="G142" s="232"/>
      <c r="H142" s="232" t="s">
        <v>976</v>
      </c>
      <c r="I142" s="232" t="s">
        <v>953</v>
      </c>
      <c r="J142" s="232"/>
      <c r="K142" s="278"/>
    </row>
    <row r="143" spans="2:11" s="1" customFormat="1" ht="15" customHeight="1">
      <c r="B143" s="279"/>
      <c r="C143" s="280"/>
      <c r="D143" s="280"/>
      <c r="E143" s="280"/>
      <c r="F143" s="280"/>
      <c r="G143" s="280"/>
      <c r="H143" s="280"/>
      <c r="I143" s="280"/>
      <c r="J143" s="280"/>
      <c r="K143" s="281"/>
    </row>
    <row r="144" spans="2:11" s="1" customFormat="1" ht="18.75" customHeight="1">
      <c r="B144" s="266"/>
      <c r="C144" s="266"/>
      <c r="D144" s="266"/>
      <c r="E144" s="266"/>
      <c r="F144" s="267"/>
      <c r="G144" s="266"/>
      <c r="H144" s="266"/>
      <c r="I144" s="266"/>
      <c r="J144" s="266"/>
      <c r="K144" s="266"/>
    </row>
    <row r="145" spans="2:11" s="1" customFormat="1" ht="18.75" customHeight="1"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</row>
    <row r="146" spans="2:11" s="1" customFormat="1" ht="7.5" customHeight="1">
      <c r="B146" s="240"/>
      <c r="C146" s="241"/>
      <c r="D146" s="241"/>
      <c r="E146" s="241"/>
      <c r="F146" s="241"/>
      <c r="G146" s="241"/>
      <c r="H146" s="241"/>
      <c r="I146" s="241"/>
      <c r="J146" s="241"/>
      <c r="K146" s="242"/>
    </row>
    <row r="147" spans="2:11" s="1" customFormat="1" ht="45" customHeight="1">
      <c r="B147" s="243"/>
      <c r="C147" s="361" t="s">
        <v>977</v>
      </c>
      <c r="D147" s="361"/>
      <c r="E147" s="361"/>
      <c r="F147" s="361"/>
      <c r="G147" s="361"/>
      <c r="H147" s="361"/>
      <c r="I147" s="361"/>
      <c r="J147" s="361"/>
      <c r="K147" s="244"/>
    </row>
    <row r="148" spans="2:11" s="1" customFormat="1" ht="17.25" customHeight="1">
      <c r="B148" s="243"/>
      <c r="C148" s="245" t="s">
        <v>912</v>
      </c>
      <c r="D148" s="245"/>
      <c r="E148" s="245"/>
      <c r="F148" s="245" t="s">
        <v>913</v>
      </c>
      <c r="G148" s="246"/>
      <c r="H148" s="245" t="s">
        <v>58</v>
      </c>
      <c r="I148" s="245" t="s">
        <v>61</v>
      </c>
      <c r="J148" s="245" t="s">
        <v>914</v>
      </c>
      <c r="K148" s="244"/>
    </row>
    <row r="149" spans="2:11" s="1" customFormat="1" ht="17.25" customHeight="1">
      <c r="B149" s="243"/>
      <c r="C149" s="247" t="s">
        <v>915</v>
      </c>
      <c r="D149" s="247"/>
      <c r="E149" s="247"/>
      <c r="F149" s="248" t="s">
        <v>916</v>
      </c>
      <c r="G149" s="249"/>
      <c r="H149" s="247"/>
      <c r="I149" s="247"/>
      <c r="J149" s="247" t="s">
        <v>917</v>
      </c>
      <c r="K149" s="244"/>
    </row>
    <row r="150" spans="2:11" s="1" customFormat="1" ht="5.25" customHeight="1">
      <c r="B150" s="255"/>
      <c r="C150" s="250"/>
      <c r="D150" s="250"/>
      <c r="E150" s="250"/>
      <c r="F150" s="250"/>
      <c r="G150" s="251"/>
      <c r="H150" s="250"/>
      <c r="I150" s="250"/>
      <c r="J150" s="250"/>
      <c r="K150" s="278"/>
    </row>
    <row r="151" spans="2:11" s="1" customFormat="1" ht="15" customHeight="1">
      <c r="B151" s="255"/>
      <c r="C151" s="282" t="s">
        <v>921</v>
      </c>
      <c r="D151" s="232"/>
      <c r="E151" s="232"/>
      <c r="F151" s="283" t="s">
        <v>918</v>
      </c>
      <c r="G151" s="232"/>
      <c r="H151" s="282" t="s">
        <v>958</v>
      </c>
      <c r="I151" s="282" t="s">
        <v>920</v>
      </c>
      <c r="J151" s="282">
        <v>120</v>
      </c>
      <c r="K151" s="278"/>
    </row>
    <row r="152" spans="2:11" s="1" customFormat="1" ht="15" customHeight="1">
      <c r="B152" s="255"/>
      <c r="C152" s="282" t="s">
        <v>967</v>
      </c>
      <c r="D152" s="232"/>
      <c r="E152" s="232"/>
      <c r="F152" s="283" t="s">
        <v>918</v>
      </c>
      <c r="G152" s="232"/>
      <c r="H152" s="282" t="s">
        <v>978</v>
      </c>
      <c r="I152" s="282" t="s">
        <v>920</v>
      </c>
      <c r="J152" s="282" t="s">
        <v>969</v>
      </c>
      <c r="K152" s="278"/>
    </row>
    <row r="153" spans="2:11" s="1" customFormat="1" ht="15" customHeight="1">
      <c r="B153" s="255"/>
      <c r="C153" s="282" t="s">
        <v>866</v>
      </c>
      <c r="D153" s="232"/>
      <c r="E153" s="232"/>
      <c r="F153" s="283" t="s">
        <v>918</v>
      </c>
      <c r="G153" s="232"/>
      <c r="H153" s="282" t="s">
        <v>979</v>
      </c>
      <c r="I153" s="282" t="s">
        <v>920</v>
      </c>
      <c r="J153" s="282" t="s">
        <v>969</v>
      </c>
      <c r="K153" s="278"/>
    </row>
    <row r="154" spans="2:11" s="1" customFormat="1" ht="15" customHeight="1">
      <c r="B154" s="255"/>
      <c r="C154" s="282" t="s">
        <v>923</v>
      </c>
      <c r="D154" s="232"/>
      <c r="E154" s="232"/>
      <c r="F154" s="283" t="s">
        <v>924</v>
      </c>
      <c r="G154" s="232"/>
      <c r="H154" s="282" t="s">
        <v>958</v>
      </c>
      <c r="I154" s="282" t="s">
        <v>920</v>
      </c>
      <c r="J154" s="282">
        <v>50</v>
      </c>
      <c r="K154" s="278"/>
    </row>
    <row r="155" spans="2:11" s="1" customFormat="1" ht="15" customHeight="1">
      <c r="B155" s="255"/>
      <c r="C155" s="282" t="s">
        <v>926</v>
      </c>
      <c r="D155" s="232"/>
      <c r="E155" s="232"/>
      <c r="F155" s="283" t="s">
        <v>918</v>
      </c>
      <c r="G155" s="232"/>
      <c r="H155" s="282" t="s">
        <v>958</v>
      </c>
      <c r="I155" s="282" t="s">
        <v>928</v>
      </c>
      <c r="J155" s="282"/>
      <c r="K155" s="278"/>
    </row>
    <row r="156" spans="2:11" s="1" customFormat="1" ht="15" customHeight="1">
      <c r="B156" s="255"/>
      <c r="C156" s="282" t="s">
        <v>937</v>
      </c>
      <c r="D156" s="232"/>
      <c r="E156" s="232"/>
      <c r="F156" s="283" t="s">
        <v>924</v>
      </c>
      <c r="G156" s="232"/>
      <c r="H156" s="282" t="s">
        <v>958</v>
      </c>
      <c r="I156" s="282" t="s">
        <v>920</v>
      </c>
      <c r="J156" s="282">
        <v>50</v>
      </c>
      <c r="K156" s="278"/>
    </row>
    <row r="157" spans="2:11" s="1" customFormat="1" ht="15" customHeight="1">
      <c r="B157" s="255"/>
      <c r="C157" s="282" t="s">
        <v>945</v>
      </c>
      <c r="D157" s="232"/>
      <c r="E157" s="232"/>
      <c r="F157" s="283" t="s">
        <v>924</v>
      </c>
      <c r="G157" s="232"/>
      <c r="H157" s="282" t="s">
        <v>958</v>
      </c>
      <c r="I157" s="282" t="s">
        <v>920</v>
      </c>
      <c r="J157" s="282">
        <v>50</v>
      </c>
      <c r="K157" s="278"/>
    </row>
    <row r="158" spans="2:11" s="1" customFormat="1" ht="15" customHeight="1">
      <c r="B158" s="255"/>
      <c r="C158" s="282" t="s">
        <v>943</v>
      </c>
      <c r="D158" s="232"/>
      <c r="E158" s="232"/>
      <c r="F158" s="283" t="s">
        <v>924</v>
      </c>
      <c r="G158" s="232"/>
      <c r="H158" s="282" t="s">
        <v>958</v>
      </c>
      <c r="I158" s="282" t="s">
        <v>920</v>
      </c>
      <c r="J158" s="282">
        <v>50</v>
      </c>
      <c r="K158" s="278"/>
    </row>
    <row r="159" spans="2:11" s="1" customFormat="1" ht="15" customHeight="1">
      <c r="B159" s="255"/>
      <c r="C159" s="282" t="s">
        <v>107</v>
      </c>
      <c r="D159" s="232"/>
      <c r="E159" s="232"/>
      <c r="F159" s="283" t="s">
        <v>918</v>
      </c>
      <c r="G159" s="232"/>
      <c r="H159" s="282" t="s">
        <v>980</v>
      </c>
      <c r="I159" s="282" t="s">
        <v>920</v>
      </c>
      <c r="J159" s="282" t="s">
        <v>981</v>
      </c>
      <c r="K159" s="278"/>
    </row>
    <row r="160" spans="2:11" s="1" customFormat="1" ht="15" customHeight="1">
      <c r="B160" s="255"/>
      <c r="C160" s="282" t="s">
        <v>982</v>
      </c>
      <c r="D160" s="232"/>
      <c r="E160" s="232"/>
      <c r="F160" s="283" t="s">
        <v>918</v>
      </c>
      <c r="G160" s="232"/>
      <c r="H160" s="282" t="s">
        <v>983</v>
      </c>
      <c r="I160" s="282" t="s">
        <v>953</v>
      </c>
      <c r="J160" s="282"/>
      <c r="K160" s="278"/>
    </row>
    <row r="161" spans="2:11" s="1" customFormat="1" ht="15" customHeight="1">
      <c r="B161" s="284"/>
      <c r="C161" s="264"/>
      <c r="D161" s="264"/>
      <c r="E161" s="264"/>
      <c r="F161" s="264"/>
      <c r="G161" s="264"/>
      <c r="H161" s="264"/>
      <c r="I161" s="264"/>
      <c r="J161" s="264"/>
      <c r="K161" s="285"/>
    </row>
    <row r="162" spans="2:11" s="1" customFormat="1" ht="18.75" customHeight="1">
      <c r="B162" s="266"/>
      <c r="C162" s="276"/>
      <c r="D162" s="276"/>
      <c r="E162" s="276"/>
      <c r="F162" s="286"/>
      <c r="G162" s="276"/>
      <c r="H162" s="276"/>
      <c r="I162" s="276"/>
      <c r="J162" s="276"/>
      <c r="K162" s="266"/>
    </row>
    <row r="163" spans="2:11" s="1" customFormat="1" ht="18.75" customHeight="1">
      <c r="B163" s="239"/>
      <c r="C163" s="239"/>
      <c r="D163" s="239"/>
      <c r="E163" s="239"/>
      <c r="F163" s="239"/>
      <c r="G163" s="239"/>
      <c r="H163" s="239"/>
      <c r="I163" s="239"/>
      <c r="J163" s="239"/>
      <c r="K163" s="239"/>
    </row>
    <row r="164" spans="2:11" s="1" customFormat="1" ht="7.5" customHeight="1">
      <c r="B164" s="221"/>
      <c r="C164" s="222"/>
      <c r="D164" s="222"/>
      <c r="E164" s="222"/>
      <c r="F164" s="222"/>
      <c r="G164" s="222"/>
      <c r="H164" s="222"/>
      <c r="I164" s="222"/>
      <c r="J164" s="222"/>
      <c r="K164" s="223"/>
    </row>
    <row r="165" spans="2:11" s="1" customFormat="1" ht="45" customHeight="1">
      <c r="B165" s="224"/>
      <c r="C165" s="359" t="s">
        <v>984</v>
      </c>
      <c r="D165" s="359"/>
      <c r="E165" s="359"/>
      <c r="F165" s="359"/>
      <c r="G165" s="359"/>
      <c r="H165" s="359"/>
      <c r="I165" s="359"/>
      <c r="J165" s="359"/>
      <c r="K165" s="225"/>
    </row>
    <row r="166" spans="2:11" s="1" customFormat="1" ht="17.25" customHeight="1">
      <c r="B166" s="224"/>
      <c r="C166" s="245" t="s">
        <v>912</v>
      </c>
      <c r="D166" s="245"/>
      <c r="E166" s="245"/>
      <c r="F166" s="245" t="s">
        <v>913</v>
      </c>
      <c r="G166" s="287"/>
      <c r="H166" s="288" t="s">
        <v>58</v>
      </c>
      <c r="I166" s="288" t="s">
        <v>61</v>
      </c>
      <c r="J166" s="245" t="s">
        <v>914</v>
      </c>
      <c r="K166" s="225"/>
    </row>
    <row r="167" spans="2:11" s="1" customFormat="1" ht="17.25" customHeight="1">
      <c r="B167" s="226"/>
      <c r="C167" s="247" t="s">
        <v>915</v>
      </c>
      <c r="D167" s="247"/>
      <c r="E167" s="247"/>
      <c r="F167" s="248" t="s">
        <v>916</v>
      </c>
      <c r="G167" s="289"/>
      <c r="H167" s="290"/>
      <c r="I167" s="290"/>
      <c r="J167" s="247" t="s">
        <v>917</v>
      </c>
      <c r="K167" s="227"/>
    </row>
    <row r="168" spans="2:11" s="1" customFormat="1" ht="5.25" customHeight="1">
      <c r="B168" s="255"/>
      <c r="C168" s="250"/>
      <c r="D168" s="250"/>
      <c r="E168" s="250"/>
      <c r="F168" s="250"/>
      <c r="G168" s="251"/>
      <c r="H168" s="250"/>
      <c r="I168" s="250"/>
      <c r="J168" s="250"/>
      <c r="K168" s="278"/>
    </row>
    <row r="169" spans="2:11" s="1" customFormat="1" ht="15" customHeight="1">
      <c r="B169" s="255"/>
      <c r="C169" s="232" t="s">
        <v>921</v>
      </c>
      <c r="D169" s="232"/>
      <c r="E169" s="232"/>
      <c r="F169" s="253" t="s">
        <v>918</v>
      </c>
      <c r="G169" s="232"/>
      <c r="H169" s="232" t="s">
        <v>958</v>
      </c>
      <c r="I169" s="232" t="s">
        <v>920</v>
      </c>
      <c r="J169" s="232">
        <v>120</v>
      </c>
      <c r="K169" s="278"/>
    </row>
    <row r="170" spans="2:11" s="1" customFormat="1" ht="15" customHeight="1">
      <c r="B170" s="255"/>
      <c r="C170" s="232" t="s">
        <v>967</v>
      </c>
      <c r="D170" s="232"/>
      <c r="E170" s="232"/>
      <c r="F170" s="253" t="s">
        <v>918</v>
      </c>
      <c r="G170" s="232"/>
      <c r="H170" s="232" t="s">
        <v>968</v>
      </c>
      <c r="I170" s="232" t="s">
        <v>920</v>
      </c>
      <c r="J170" s="232" t="s">
        <v>969</v>
      </c>
      <c r="K170" s="278"/>
    </row>
    <row r="171" spans="2:11" s="1" customFormat="1" ht="15" customHeight="1">
      <c r="B171" s="255"/>
      <c r="C171" s="232" t="s">
        <v>866</v>
      </c>
      <c r="D171" s="232"/>
      <c r="E171" s="232"/>
      <c r="F171" s="253" t="s">
        <v>918</v>
      </c>
      <c r="G171" s="232"/>
      <c r="H171" s="232" t="s">
        <v>985</v>
      </c>
      <c r="I171" s="232" t="s">
        <v>920</v>
      </c>
      <c r="J171" s="232" t="s">
        <v>969</v>
      </c>
      <c r="K171" s="278"/>
    </row>
    <row r="172" spans="2:11" s="1" customFormat="1" ht="15" customHeight="1">
      <c r="B172" s="255"/>
      <c r="C172" s="232" t="s">
        <v>923</v>
      </c>
      <c r="D172" s="232"/>
      <c r="E172" s="232"/>
      <c r="F172" s="253" t="s">
        <v>924</v>
      </c>
      <c r="G172" s="232"/>
      <c r="H172" s="232" t="s">
        <v>985</v>
      </c>
      <c r="I172" s="232" t="s">
        <v>920</v>
      </c>
      <c r="J172" s="232">
        <v>50</v>
      </c>
      <c r="K172" s="278"/>
    </row>
    <row r="173" spans="2:11" s="1" customFormat="1" ht="15" customHeight="1">
      <c r="B173" s="255"/>
      <c r="C173" s="232" t="s">
        <v>926</v>
      </c>
      <c r="D173" s="232"/>
      <c r="E173" s="232"/>
      <c r="F173" s="253" t="s">
        <v>918</v>
      </c>
      <c r="G173" s="232"/>
      <c r="H173" s="232" t="s">
        <v>985</v>
      </c>
      <c r="I173" s="232" t="s">
        <v>928</v>
      </c>
      <c r="J173" s="232"/>
      <c r="K173" s="278"/>
    </row>
    <row r="174" spans="2:11" s="1" customFormat="1" ht="15" customHeight="1">
      <c r="B174" s="255"/>
      <c r="C174" s="232" t="s">
        <v>937</v>
      </c>
      <c r="D174" s="232"/>
      <c r="E174" s="232"/>
      <c r="F174" s="253" t="s">
        <v>924</v>
      </c>
      <c r="G174" s="232"/>
      <c r="H174" s="232" t="s">
        <v>985</v>
      </c>
      <c r="I174" s="232" t="s">
        <v>920</v>
      </c>
      <c r="J174" s="232">
        <v>50</v>
      </c>
      <c r="K174" s="278"/>
    </row>
    <row r="175" spans="2:11" s="1" customFormat="1" ht="15" customHeight="1">
      <c r="B175" s="255"/>
      <c r="C175" s="232" t="s">
        <v>945</v>
      </c>
      <c r="D175" s="232"/>
      <c r="E175" s="232"/>
      <c r="F175" s="253" t="s">
        <v>924</v>
      </c>
      <c r="G175" s="232"/>
      <c r="H175" s="232" t="s">
        <v>985</v>
      </c>
      <c r="I175" s="232" t="s">
        <v>920</v>
      </c>
      <c r="J175" s="232">
        <v>50</v>
      </c>
      <c r="K175" s="278"/>
    </row>
    <row r="176" spans="2:11" s="1" customFormat="1" ht="15" customHeight="1">
      <c r="B176" s="255"/>
      <c r="C176" s="232" t="s">
        <v>943</v>
      </c>
      <c r="D176" s="232"/>
      <c r="E176" s="232"/>
      <c r="F176" s="253" t="s">
        <v>924</v>
      </c>
      <c r="G176" s="232"/>
      <c r="H176" s="232" t="s">
        <v>985</v>
      </c>
      <c r="I176" s="232" t="s">
        <v>920</v>
      </c>
      <c r="J176" s="232">
        <v>50</v>
      </c>
      <c r="K176" s="278"/>
    </row>
    <row r="177" spans="2:11" s="1" customFormat="1" ht="15" customHeight="1">
      <c r="B177" s="255"/>
      <c r="C177" s="232" t="s">
        <v>119</v>
      </c>
      <c r="D177" s="232"/>
      <c r="E177" s="232"/>
      <c r="F177" s="253" t="s">
        <v>918</v>
      </c>
      <c r="G177" s="232"/>
      <c r="H177" s="232" t="s">
        <v>986</v>
      </c>
      <c r="I177" s="232" t="s">
        <v>987</v>
      </c>
      <c r="J177" s="232"/>
      <c r="K177" s="278"/>
    </row>
    <row r="178" spans="2:11" s="1" customFormat="1" ht="15" customHeight="1">
      <c r="B178" s="255"/>
      <c r="C178" s="232" t="s">
        <v>61</v>
      </c>
      <c r="D178" s="232"/>
      <c r="E178" s="232"/>
      <c r="F178" s="253" t="s">
        <v>918</v>
      </c>
      <c r="G178" s="232"/>
      <c r="H178" s="232" t="s">
        <v>988</v>
      </c>
      <c r="I178" s="232" t="s">
        <v>989</v>
      </c>
      <c r="J178" s="232">
        <v>1</v>
      </c>
      <c r="K178" s="278"/>
    </row>
    <row r="179" spans="2:11" s="1" customFormat="1" ht="15" customHeight="1">
      <c r="B179" s="255"/>
      <c r="C179" s="232" t="s">
        <v>57</v>
      </c>
      <c r="D179" s="232"/>
      <c r="E179" s="232"/>
      <c r="F179" s="253" t="s">
        <v>918</v>
      </c>
      <c r="G179" s="232"/>
      <c r="H179" s="232" t="s">
        <v>990</v>
      </c>
      <c r="I179" s="232" t="s">
        <v>920</v>
      </c>
      <c r="J179" s="232">
        <v>20</v>
      </c>
      <c r="K179" s="278"/>
    </row>
    <row r="180" spans="2:11" s="1" customFormat="1" ht="15" customHeight="1">
      <c r="B180" s="255"/>
      <c r="C180" s="232" t="s">
        <v>58</v>
      </c>
      <c r="D180" s="232"/>
      <c r="E180" s="232"/>
      <c r="F180" s="253" t="s">
        <v>918</v>
      </c>
      <c r="G180" s="232"/>
      <c r="H180" s="232" t="s">
        <v>991</v>
      </c>
      <c r="I180" s="232" t="s">
        <v>920</v>
      </c>
      <c r="J180" s="232">
        <v>255</v>
      </c>
      <c r="K180" s="278"/>
    </row>
    <row r="181" spans="2:11" s="1" customFormat="1" ht="15" customHeight="1">
      <c r="B181" s="255"/>
      <c r="C181" s="232" t="s">
        <v>120</v>
      </c>
      <c r="D181" s="232"/>
      <c r="E181" s="232"/>
      <c r="F181" s="253" t="s">
        <v>918</v>
      </c>
      <c r="G181" s="232"/>
      <c r="H181" s="232" t="s">
        <v>882</v>
      </c>
      <c r="I181" s="232" t="s">
        <v>920</v>
      </c>
      <c r="J181" s="232">
        <v>10</v>
      </c>
      <c r="K181" s="278"/>
    </row>
    <row r="182" spans="2:11" s="1" customFormat="1" ht="15" customHeight="1">
      <c r="B182" s="255"/>
      <c r="C182" s="232" t="s">
        <v>121</v>
      </c>
      <c r="D182" s="232"/>
      <c r="E182" s="232"/>
      <c r="F182" s="253" t="s">
        <v>918</v>
      </c>
      <c r="G182" s="232"/>
      <c r="H182" s="232" t="s">
        <v>992</v>
      </c>
      <c r="I182" s="232" t="s">
        <v>953</v>
      </c>
      <c r="J182" s="232"/>
      <c r="K182" s="278"/>
    </row>
    <row r="183" spans="2:11" s="1" customFormat="1" ht="15" customHeight="1">
      <c r="B183" s="255"/>
      <c r="C183" s="232" t="s">
        <v>993</v>
      </c>
      <c r="D183" s="232"/>
      <c r="E183" s="232"/>
      <c r="F183" s="253" t="s">
        <v>918</v>
      </c>
      <c r="G183" s="232"/>
      <c r="H183" s="232" t="s">
        <v>994</v>
      </c>
      <c r="I183" s="232" t="s">
        <v>953</v>
      </c>
      <c r="J183" s="232"/>
      <c r="K183" s="278"/>
    </row>
    <row r="184" spans="2:11" s="1" customFormat="1" ht="15" customHeight="1">
      <c r="B184" s="255"/>
      <c r="C184" s="232" t="s">
        <v>982</v>
      </c>
      <c r="D184" s="232"/>
      <c r="E184" s="232"/>
      <c r="F184" s="253" t="s">
        <v>918</v>
      </c>
      <c r="G184" s="232"/>
      <c r="H184" s="232" t="s">
        <v>995</v>
      </c>
      <c r="I184" s="232" t="s">
        <v>953</v>
      </c>
      <c r="J184" s="232"/>
      <c r="K184" s="278"/>
    </row>
    <row r="185" spans="2:11" s="1" customFormat="1" ht="15" customHeight="1">
      <c r="B185" s="255"/>
      <c r="C185" s="232" t="s">
        <v>123</v>
      </c>
      <c r="D185" s="232"/>
      <c r="E185" s="232"/>
      <c r="F185" s="253" t="s">
        <v>924</v>
      </c>
      <c r="G185" s="232"/>
      <c r="H185" s="232" t="s">
        <v>996</v>
      </c>
      <c r="I185" s="232" t="s">
        <v>920</v>
      </c>
      <c r="J185" s="232">
        <v>50</v>
      </c>
      <c r="K185" s="278"/>
    </row>
    <row r="186" spans="2:11" s="1" customFormat="1" ht="15" customHeight="1">
      <c r="B186" s="255"/>
      <c r="C186" s="232" t="s">
        <v>997</v>
      </c>
      <c r="D186" s="232"/>
      <c r="E186" s="232"/>
      <c r="F186" s="253" t="s">
        <v>924</v>
      </c>
      <c r="G186" s="232"/>
      <c r="H186" s="232" t="s">
        <v>998</v>
      </c>
      <c r="I186" s="232" t="s">
        <v>999</v>
      </c>
      <c r="J186" s="232"/>
      <c r="K186" s="278"/>
    </row>
    <row r="187" spans="2:11" s="1" customFormat="1" ht="15" customHeight="1">
      <c r="B187" s="255"/>
      <c r="C187" s="232" t="s">
        <v>1000</v>
      </c>
      <c r="D187" s="232"/>
      <c r="E187" s="232"/>
      <c r="F187" s="253" t="s">
        <v>924</v>
      </c>
      <c r="G187" s="232"/>
      <c r="H187" s="232" t="s">
        <v>1001</v>
      </c>
      <c r="I187" s="232" t="s">
        <v>999</v>
      </c>
      <c r="J187" s="232"/>
      <c r="K187" s="278"/>
    </row>
    <row r="188" spans="2:11" s="1" customFormat="1" ht="15" customHeight="1">
      <c r="B188" s="255"/>
      <c r="C188" s="232" t="s">
        <v>1002</v>
      </c>
      <c r="D188" s="232"/>
      <c r="E188" s="232"/>
      <c r="F188" s="253" t="s">
        <v>924</v>
      </c>
      <c r="G188" s="232"/>
      <c r="H188" s="232" t="s">
        <v>1003</v>
      </c>
      <c r="I188" s="232" t="s">
        <v>999</v>
      </c>
      <c r="J188" s="232"/>
      <c r="K188" s="278"/>
    </row>
    <row r="189" spans="2:11" s="1" customFormat="1" ht="15" customHeight="1">
      <c r="B189" s="255"/>
      <c r="C189" s="291" t="s">
        <v>1004</v>
      </c>
      <c r="D189" s="232"/>
      <c r="E189" s="232"/>
      <c r="F189" s="253" t="s">
        <v>924</v>
      </c>
      <c r="G189" s="232"/>
      <c r="H189" s="232" t="s">
        <v>1005</v>
      </c>
      <c r="I189" s="232" t="s">
        <v>1006</v>
      </c>
      <c r="J189" s="292" t="s">
        <v>1007</v>
      </c>
      <c r="K189" s="278"/>
    </row>
    <row r="190" spans="2:11" s="15" customFormat="1" ht="15" customHeight="1">
      <c r="B190" s="293"/>
      <c r="C190" s="294" t="s">
        <v>1008</v>
      </c>
      <c r="D190" s="295"/>
      <c r="E190" s="295"/>
      <c r="F190" s="296" t="s">
        <v>924</v>
      </c>
      <c r="G190" s="295"/>
      <c r="H190" s="295" t="s">
        <v>1009</v>
      </c>
      <c r="I190" s="295" t="s">
        <v>1006</v>
      </c>
      <c r="J190" s="297" t="s">
        <v>1007</v>
      </c>
      <c r="K190" s="298"/>
    </row>
    <row r="191" spans="2:11" s="1" customFormat="1" ht="15" customHeight="1">
      <c r="B191" s="255"/>
      <c r="C191" s="291" t="s">
        <v>46</v>
      </c>
      <c r="D191" s="232"/>
      <c r="E191" s="232"/>
      <c r="F191" s="253" t="s">
        <v>918</v>
      </c>
      <c r="G191" s="232"/>
      <c r="H191" s="229" t="s">
        <v>1010</v>
      </c>
      <c r="I191" s="232" t="s">
        <v>1011</v>
      </c>
      <c r="J191" s="232"/>
      <c r="K191" s="278"/>
    </row>
    <row r="192" spans="2:11" s="1" customFormat="1" ht="15" customHeight="1">
      <c r="B192" s="255"/>
      <c r="C192" s="291" t="s">
        <v>1012</v>
      </c>
      <c r="D192" s="232"/>
      <c r="E192" s="232"/>
      <c r="F192" s="253" t="s">
        <v>918</v>
      </c>
      <c r="G192" s="232"/>
      <c r="H192" s="232" t="s">
        <v>1013</v>
      </c>
      <c r="I192" s="232" t="s">
        <v>953</v>
      </c>
      <c r="J192" s="232"/>
      <c r="K192" s="278"/>
    </row>
    <row r="193" spans="2:11" s="1" customFormat="1" ht="15" customHeight="1">
      <c r="B193" s="255"/>
      <c r="C193" s="291" t="s">
        <v>1014</v>
      </c>
      <c r="D193" s="232"/>
      <c r="E193" s="232"/>
      <c r="F193" s="253" t="s">
        <v>918</v>
      </c>
      <c r="G193" s="232"/>
      <c r="H193" s="232" t="s">
        <v>1015</v>
      </c>
      <c r="I193" s="232" t="s">
        <v>953</v>
      </c>
      <c r="J193" s="232"/>
      <c r="K193" s="278"/>
    </row>
    <row r="194" spans="2:11" s="1" customFormat="1" ht="15" customHeight="1">
      <c r="B194" s="255"/>
      <c r="C194" s="291" t="s">
        <v>1016</v>
      </c>
      <c r="D194" s="232"/>
      <c r="E194" s="232"/>
      <c r="F194" s="253" t="s">
        <v>924</v>
      </c>
      <c r="G194" s="232"/>
      <c r="H194" s="232" t="s">
        <v>1017</v>
      </c>
      <c r="I194" s="232" t="s">
        <v>953</v>
      </c>
      <c r="J194" s="232"/>
      <c r="K194" s="278"/>
    </row>
    <row r="195" spans="2:11" s="1" customFormat="1" ht="15" customHeight="1">
      <c r="B195" s="284"/>
      <c r="C195" s="299"/>
      <c r="D195" s="264"/>
      <c r="E195" s="264"/>
      <c r="F195" s="264"/>
      <c r="G195" s="264"/>
      <c r="H195" s="264"/>
      <c r="I195" s="264"/>
      <c r="J195" s="264"/>
      <c r="K195" s="285"/>
    </row>
    <row r="196" spans="2:11" s="1" customFormat="1" ht="18.75" customHeight="1">
      <c r="B196" s="266"/>
      <c r="C196" s="276"/>
      <c r="D196" s="276"/>
      <c r="E196" s="276"/>
      <c r="F196" s="286"/>
      <c r="G196" s="276"/>
      <c r="H196" s="276"/>
      <c r="I196" s="276"/>
      <c r="J196" s="276"/>
      <c r="K196" s="266"/>
    </row>
    <row r="197" spans="2:11" s="1" customFormat="1" ht="18.75" customHeight="1">
      <c r="B197" s="266"/>
      <c r="C197" s="276"/>
      <c r="D197" s="276"/>
      <c r="E197" s="276"/>
      <c r="F197" s="286"/>
      <c r="G197" s="276"/>
      <c r="H197" s="276"/>
      <c r="I197" s="276"/>
      <c r="J197" s="276"/>
      <c r="K197" s="266"/>
    </row>
    <row r="198" spans="2:11" s="1" customFormat="1" ht="18.75" customHeight="1">
      <c r="B198" s="239"/>
      <c r="C198" s="239"/>
      <c r="D198" s="239"/>
      <c r="E198" s="239"/>
      <c r="F198" s="239"/>
      <c r="G198" s="239"/>
      <c r="H198" s="239"/>
      <c r="I198" s="239"/>
      <c r="J198" s="239"/>
      <c r="K198" s="239"/>
    </row>
    <row r="199" spans="2:11" s="1" customFormat="1" ht="13.5">
      <c r="B199" s="221"/>
      <c r="C199" s="222"/>
      <c r="D199" s="222"/>
      <c r="E199" s="222"/>
      <c r="F199" s="222"/>
      <c r="G199" s="222"/>
      <c r="H199" s="222"/>
      <c r="I199" s="222"/>
      <c r="J199" s="222"/>
      <c r="K199" s="223"/>
    </row>
    <row r="200" spans="2:11" s="1" customFormat="1" ht="21">
      <c r="B200" s="224"/>
      <c r="C200" s="359" t="s">
        <v>1018</v>
      </c>
      <c r="D200" s="359"/>
      <c r="E200" s="359"/>
      <c r="F200" s="359"/>
      <c r="G200" s="359"/>
      <c r="H200" s="359"/>
      <c r="I200" s="359"/>
      <c r="J200" s="359"/>
      <c r="K200" s="225"/>
    </row>
    <row r="201" spans="2:11" s="1" customFormat="1" ht="25.5" customHeight="1">
      <c r="B201" s="224"/>
      <c r="C201" s="300" t="s">
        <v>1019</v>
      </c>
      <c r="D201" s="300"/>
      <c r="E201" s="300"/>
      <c r="F201" s="300" t="s">
        <v>1020</v>
      </c>
      <c r="G201" s="301"/>
      <c r="H201" s="362" t="s">
        <v>1021</v>
      </c>
      <c r="I201" s="362"/>
      <c r="J201" s="362"/>
      <c r="K201" s="225"/>
    </row>
    <row r="202" spans="2:11" s="1" customFormat="1" ht="5.25" customHeight="1">
      <c r="B202" s="255"/>
      <c r="C202" s="250"/>
      <c r="D202" s="250"/>
      <c r="E202" s="250"/>
      <c r="F202" s="250"/>
      <c r="G202" s="276"/>
      <c r="H202" s="250"/>
      <c r="I202" s="250"/>
      <c r="J202" s="250"/>
      <c r="K202" s="278"/>
    </row>
    <row r="203" spans="2:11" s="1" customFormat="1" ht="15" customHeight="1">
      <c r="B203" s="255"/>
      <c r="C203" s="232" t="s">
        <v>1011</v>
      </c>
      <c r="D203" s="232"/>
      <c r="E203" s="232"/>
      <c r="F203" s="253" t="s">
        <v>47</v>
      </c>
      <c r="G203" s="232"/>
      <c r="H203" s="363" t="s">
        <v>1022</v>
      </c>
      <c r="I203" s="363"/>
      <c r="J203" s="363"/>
      <c r="K203" s="278"/>
    </row>
    <row r="204" spans="2:11" s="1" customFormat="1" ht="15" customHeight="1">
      <c r="B204" s="255"/>
      <c r="C204" s="232"/>
      <c r="D204" s="232"/>
      <c r="E204" s="232"/>
      <c r="F204" s="253" t="s">
        <v>48</v>
      </c>
      <c r="G204" s="232"/>
      <c r="H204" s="363" t="s">
        <v>1023</v>
      </c>
      <c r="I204" s="363"/>
      <c r="J204" s="363"/>
      <c r="K204" s="278"/>
    </row>
    <row r="205" spans="2:11" s="1" customFormat="1" ht="15" customHeight="1">
      <c r="B205" s="255"/>
      <c r="C205" s="232"/>
      <c r="D205" s="232"/>
      <c r="E205" s="232"/>
      <c r="F205" s="253" t="s">
        <v>51</v>
      </c>
      <c r="G205" s="232"/>
      <c r="H205" s="363" t="s">
        <v>1024</v>
      </c>
      <c r="I205" s="363"/>
      <c r="J205" s="363"/>
      <c r="K205" s="278"/>
    </row>
    <row r="206" spans="2:11" s="1" customFormat="1" ht="15" customHeight="1">
      <c r="B206" s="255"/>
      <c r="C206" s="232"/>
      <c r="D206" s="232"/>
      <c r="E206" s="232"/>
      <c r="F206" s="253" t="s">
        <v>49</v>
      </c>
      <c r="G206" s="232"/>
      <c r="H206" s="363" t="s">
        <v>1025</v>
      </c>
      <c r="I206" s="363"/>
      <c r="J206" s="363"/>
      <c r="K206" s="278"/>
    </row>
    <row r="207" spans="2:11" s="1" customFormat="1" ht="15" customHeight="1">
      <c r="B207" s="255"/>
      <c r="C207" s="232"/>
      <c r="D207" s="232"/>
      <c r="E207" s="232"/>
      <c r="F207" s="253" t="s">
        <v>50</v>
      </c>
      <c r="G207" s="232"/>
      <c r="H207" s="363" t="s">
        <v>1026</v>
      </c>
      <c r="I207" s="363"/>
      <c r="J207" s="363"/>
      <c r="K207" s="278"/>
    </row>
    <row r="208" spans="2:11" s="1" customFormat="1" ht="15" customHeight="1">
      <c r="B208" s="255"/>
      <c r="C208" s="232"/>
      <c r="D208" s="232"/>
      <c r="E208" s="232"/>
      <c r="F208" s="253"/>
      <c r="G208" s="232"/>
      <c r="H208" s="232"/>
      <c r="I208" s="232"/>
      <c r="J208" s="232"/>
      <c r="K208" s="278"/>
    </row>
    <row r="209" spans="2:11" s="1" customFormat="1" ht="15" customHeight="1">
      <c r="B209" s="255"/>
      <c r="C209" s="232" t="s">
        <v>965</v>
      </c>
      <c r="D209" s="232"/>
      <c r="E209" s="232"/>
      <c r="F209" s="253" t="s">
        <v>83</v>
      </c>
      <c r="G209" s="232"/>
      <c r="H209" s="363" t="s">
        <v>1027</v>
      </c>
      <c r="I209" s="363"/>
      <c r="J209" s="363"/>
      <c r="K209" s="278"/>
    </row>
    <row r="210" spans="2:11" s="1" customFormat="1" ht="15" customHeight="1">
      <c r="B210" s="255"/>
      <c r="C210" s="232"/>
      <c r="D210" s="232"/>
      <c r="E210" s="232"/>
      <c r="F210" s="253" t="s">
        <v>860</v>
      </c>
      <c r="G210" s="232"/>
      <c r="H210" s="363" t="s">
        <v>861</v>
      </c>
      <c r="I210" s="363"/>
      <c r="J210" s="363"/>
      <c r="K210" s="278"/>
    </row>
    <row r="211" spans="2:11" s="1" customFormat="1" ht="15" customHeight="1">
      <c r="B211" s="255"/>
      <c r="C211" s="232"/>
      <c r="D211" s="232"/>
      <c r="E211" s="232"/>
      <c r="F211" s="253" t="s">
        <v>858</v>
      </c>
      <c r="G211" s="232"/>
      <c r="H211" s="363" t="s">
        <v>1028</v>
      </c>
      <c r="I211" s="363"/>
      <c r="J211" s="363"/>
      <c r="K211" s="278"/>
    </row>
    <row r="212" spans="2:11" s="1" customFormat="1" ht="15" customHeight="1">
      <c r="B212" s="302"/>
      <c r="C212" s="232"/>
      <c r="D212" s="232"/>
      <c r="E212" s="232"/>
      <c r="F212" s="253" t="s">
        <v>862</v>
      </c>
      <c r="G212" s="291"/>
      <c r="H212" s="364" t="s">
        <v>863</v>
      </c>
      <c r="I212" s="364"/>
      <c r="J212" s="364"/>
      <c r="K212" s="303"/>
    </row>
    <row r="213" spans="2:11" s="1" customFormat="1" ht="15" customHeight="1">
      <c r="B213" s="302"/>
      <c r="C213" s="232"/>
      <c r="D213" s="232"/>
      <c r="E213" s="232"/>
      <c r="F213" s="253" t="s">
        <v>864</v>
      </c>
      <c r="G213" s="291"/>
      <c r="H213" s="364" t="s">
        <v>719</v>
      </c>
      <c r="I213" s="364"/>
      <c r="J213" s="364"/>
      <c r="K213" s="303"/>
    </row>
    <row r="214" spans="2:11" s="1" customFormat="1" ht="15" customHeight="1">
      <c r="B214" s="302"/>
      <c r="C214" s="232"/>
      <c r="D214" s="232"/>
      <c r="E214" s="232"/>
      <c r="F214" s="253"/>
      <c r="G214" s="291"/>
      <c r="H214" s="282"/>
      <c r="I214" s="282"/>
      <c r="J214" s="282"/>
      <c r="K214" s="303"/>
    </row>
    <row r="215" spans="2:11" s="1" customFormat="1" ht="15" customHeight="1">
      <c r="B215" s="302"/>
      <c r="C215" s="232" t="s">
        <v>989</v>
      </c>
      <c r="D215" s="232"/>
      <c r="E215" s="232"/>
      <c r="F215" s="253">
        <v>1</v>
      </c>
      <c r="G215" s="291"/>
      <c r="H215" s="364" t="s">
        <v>1029</v>
      </c>
      <c r="I215" s="364"/>
      <c r="J215" s="364"/>
      <c r="K215" s="303"/>
    </row>
    <row r="216" spans="2:11" s="1" customFormat="1" ht="15" customHeight="1">
      <c r="B216" s="302"/>
      <c r="C216" s="232"/>
      <c r="D216" s="232"/>
      <c r="E216" s="232"/>
      <c r="F216" s="253">
        <v>2</v>
      </c>
      <c r="G216" s="291"/>
      <c r="H216" s="364" t="s">
        <v>1030</v>
      </c>
      <c r="I216" s="364"/>
      <c r="J216" s="364"/>
      <c r="K216" s="303"/>
    </row>
    <row r="217" spans="2:11" s="1" customFormat="1" ht="15" customHeight="1">
      <c r="B217" s="302"/>
      <c r="C217" s="232"/>
      <c r="D217" s="232"/>
      <c r="E217" s="232"/>
      <c r="F217" s="253">
        <v>3</v>
      </c>
      <c r="G217" s="291"/>
      <c r="H217" s="364" t="s">
        <v>1031</v>
      </c>
      <c r="I217" s="364"/>
      <c r="J217" s="364"/>
      <c r="K217" s="303"/>
    </row>
    <row r="218" spans="2:11" s="1" customFormat="1" ht="15" customHeight="1">
      <c r="B218" s="302"/>
      <c r="C218" s="232"/>
      <c r="D218" s="232"/>
      <c r="E218" s="232"/>
      <c r="F218" s="253">
        <v>4</v>
      </c>
      <c r="G218" s="291"/>
      <c r="H218" s="364" t="s">
        <v>1032</v>
      </c>
      <c r="I218" s="364"/>
      <c r="J218" s="364"/>
      <c r="K218" s="303"/>
    </row>
    <row r="219" spans="2:11" s="1" customFormat="1" ht="12.75" customHeight="1">
      <c r="B219" s="304"/>
      <c r="C219" s="305"/>
      <c r="D219" s="305"/>
      <c r="E219" s="305"/>
      <c r="F219" s="305"/>
      <c r="G219" s="305"/>
      <c r="H219" s="305"/>
      <c r="I219" s="305"/>
      <c r="J219" s="305"/>
      <c r="K219" s="306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016-1 - Stavební úpravy</vt:lpstr>
      <vt:lpstr>016-2 - Technologie odvlh...</vt:lpstr>
      <vt:lpstr>016-3 - Vzduchotechnika</vt:lpstr>
      <vt:lpstr>016-4 - Silnoproud</vt:lpstr>
      <vt:lpstr>016-5 - Měření a regulace</vt:lpstr>
      <vt:lpstr>016-6 - VRN</vt:lpstr>
      <vt:lpstr>Pokyny pro vyplnění</vt:lpstr>
      <vt:lpstr>'016-1 - Stavební úpravy'!Názvy_tisku</vt:lpstr>
      <vt:lpstr>'016-2 - Technologie odvlh...'!Názvy_tisku</vt:lpstr>
      <vt:lpstr>'016-3 - Vzduchotechnika'!Názvy_tisku</vt:lpstr>
      <vt:lpstr>'016-4 - Silnoproud'!Názvy_tisku</vt:lpstr>
      <vt:lpstr>'016-5 - Měření a regulace'!Názvy_tisku</vt:lpstr>
      <vt:lpstr>'016-6 - VRN'!Názvy_tisku</vt:lpstr>
      <vt:lpstr>'Rekapitulace stavby'!Názvy_tisku</vt:lpstr>
      <vt:lpstr>'016-1 - Stavební úpravy'!Oblast_tisku</vt:lpstr>
      <vt:lpstr>'016-2 - Technologie odvlh...'!Oblast_tisku</vt:lpstr>
      <vt:lpstr>'016-3 - Vzduchotechnika'!Oblast_tisku</vt:lpstr>
      <vt:lpstr>'016-4 - Silnoproud'!Oblast_tisku</vt:lpstr>
      <vt:lpstr>'016-5 - Měření a regulace'!Oblast_tisku</vt:lpstr>
      <vt:lpstr>'016-6 - VRN'!Oblast_tisku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DESKTOP-IKE9M9K\Miroslav Hoško</dc:creator>
  <cp:lastModifiedBy>Věra Halfarová</cp:lastModifiedBy>
  <dcterms:created xsi:type="dcterms:W3CDTF">2025-06-19T17:54:34Z</dcterms:created>
  <dcterms:modified xsi:type="dcterms:W3CDTF">2025-08-06T06:37:27Z</dcterms:modified>
</cp:coreProperties>
</file>